
<file path=[Content_Types].xml><?xml version="1.0" encoding="utf-8"?>
<Types xmlns="http://schemas.openxmlformats.org/package/2006/content-types">
  <Default Extension="png" ContentType="image/pn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029"/>
  <workbookPr/>
  <mc:AlternateContent xmlns:mc="http://schemas.openxmlformats.org/markup-compatibility/2006">
    <mc:Choice Requires="x15">
      <x15ac:absPath xmlns:x15ac="http://schemas.microsoft.com/office/spreadsheetml/2010/11/ac" url="C:\KROSplusData\Export\"/>
    </mc:Choice>
  </mc:AlternateContent>
  <xr:revisionPtr revIDLastSave="0" documentId="8_{4A787CED-1521-4D11-B661-3B54138236CA}" xr6:coauthVersionLast="28" xr6:coauthVersionMax="28" xr10:uidLastSave="{00000000-0000-0000-0000-000000000000}"/>
  <bookViews>
    <workbookView xWindow="0" yWindow="0" windowWidth="28800" windowHeight="11910" xr2:uid="{00000000-000D-0000-FFFF-FFFF00000000}"/>
  </bookViews>
  <sheets>
    <sheet name="Rekapitulace stavby" sheetId="1" r:id="rId1"/>
    <sheet name="ELEKTOINSTALACE - SILNOPR..." sheetId="2" r:id="rId2"/>
    <sheet name="SO - STAVEBNÍ ČÁST - OPRAVY" sheetId="3" r:id="rId3"/>
    <sheet name="VRN - VEDLEJŠÍ ROZPOČTOVÉ..." sheetId="4" r:id="rId4"/>
    <sheet name="ELEKTOINSTALACE - Elektro..." sheetId="5" r:id="rId5"/>
    <sheet name="ST - STAVEBNÍ PRÁCE PRO V..." sheetId="6" r:id="rId6"/>
    <sheet name="VRN - VEDLEJŠÍ ROZPOČTOVÉ..._01" sheetId="7" r:id="rId7"/>
    <sheet name="ELEKTROINSTALACE - Elektr..." sheetId="8" r:id="rId8"/>
    <sheet name="VRN - VEDLEJŠÍ ROZPOČTOVÉ..._02" sheetId="9" r:id="rId9"/>
    <sheet name="Pokyny pro vyplnění" sheetId="10" r:id="rId10"/>
  </sheets>
  <definedNames>
    <definedName name="_xlnm._FilterDatabase" localSheetId="4" hidden="1">'ELEKTOINSTALACE - Elektro...'!$C$82:$K$85</definedName>
    <definedName name="_xlnm._FilterDatabase" localSheetId="1" hidden="1">'ELEKTOINSTALACE - SILNOPR...'!$C$82:$K$85</definedName>
    <definedName name="_xlnm._FilterDatabase" localSheetId="7" hidden="1">'ELEKTROINSTALACE - Elektr...'!$C$125:$K$257</definedName>
    <definedName name="_xlnm._FilterDatabase" localSheetId="2" hidden="1">'SO - STAVEBNÍ ČÁST - OPRAVY'!$C$95:$K$629</definedName>
    <definedName name="_xlnm._FilterDatabase" localSheetId="5" hidden="1">'ST - STAVEBNÍ PRÁCE PRO V...'!$C$89:$K$199</definedName>
    <definedName name="_xlnm._FilterDatabase" localSheetId="3" hidden="1">'VRN - VEDLEJŠÍ ROZPOČTOVÉ...'!$C$82:$K$98</definedName>
    <definedName name="_xlnm._FilterDatabase" localSheetId="6" hidden="1">'VRN - VEDLEJŠÍ ROZPOČTOVÉ..._01'!$C$82:$K$96</definedName>
    <definedName name="_xlnm._FilterDatabase" localSheetId="8" hidden="1">'VRN - VEDLEJŠÍ ROZPOČTOVÉ..._02'!$C$82:$K$91</definedName>
    <definedName name="_xlnm.Print_Titles" localSheetId="4">'ELEKTOINSTALACE - Elektro...'!$82:$82</definedName>
    <definedName name="_xlnm.Print_Titles" localSheetId="1">'ELEKTOINSTALACE - SILNOPR...'!$82:$82</definedName>
    <definedName name="_xlnm.Print_Titles" localSheetId="7">'ELEKTROINSTALACE - Elektr...'!$125:$125</definedName>
    <definedName name="_xlnm.Print_Titles" localSheetId="0">'Rekapitulace stavby'!$49:$49</definedName>
    <definedName name="_xlnm.Print_Titles" localSheetId="2">'SO - STAVEBNÍ ČÁST - OPRAVY'!$95:$95</definedName>
    <definedName name="_xlnm.Print_Titles" localSheetId="5">'ST - STAVEBNÍ PRÁCE PRO V...'!$89:$89</definedName>
    <definedName name="_xlnm.Print_Titles" localSheetId="3">'VRN - VEDLEJŠÍ ROZPOČTOVÉ...'!$82:$82</definedName>
    <definedName name="_xlnm.Print_Titles" localSheetId="6">'VRN - VEDLEJŠÍ ROZPOČTOVÉ..._01'!$82:$82</definedName>
    <definedName name="_xlnm.Print_Titles" localSheetId="8">'VRN - VEDLEJŠÍ ROZPOČTOVÉ..._02'!$82:$82</definedName>
    <definedName name="_xlnm.Print_Area" localSheetId="4">'ELEKTOINSTALACE - Elektro...'!$C$4:$J$38,'ELEKTOINSTALACE - Elektro...'!$C$44:$J$62,'ELEKTOINSTALACE - Elektro...'!$C$68:$K$85</definedName>
    <definedName name="_xlnm.Print_Area" localSheetId="1">'ELEKTOINSTALACE - SILNOPR...'!$C$4:$J$38,'ELEKTOINSTALACE - SILNOPR...'!$C$44:$J$62,'ELEKTOINSTALACE - SILNOPR...'!$C$68:$K$85</definedName>
    <definedName name="_xlnm.Print_Area" localSheetId="7">'ELEKTROINSTALACE - Elektr...'!$C$4:$J$38,'ELEKTROINSTALACE - Elektr...'!$C$44:$J$105,'ELEKTROINSTALACE - Elektr...'!$C$111:$K$257</definedName>
    <definedName name="_xlnm.Print_Area" localSheetId="9">'Pokyny pro vyplnění'!$B$2:$K$69,'Pokyny pro vyplnění'!$B$72:$K$116,'Pokyny pro vyplnění'!$B$119:$K$188,'Pokyny pro vyplnění'!$B$196:$K$216</definedName>
    <definedName name="_xlnm.Print_Area" localSheetId="0">'Rekapitulace stavby'!$D$4:$AO$33,'Rekapitulace stavby'!$C$39:$AQ$63</definedName>
    <definedName name="_xlnm.Print_Area" localSheetId="2">'SO - STAVEBNÍ ČÁST - OPRAVY'!$C$4:$J$38,'SO - STAVEBNÍ ČÁST - OPRAVY'!$C$44:$J$75,'SO - STAVEBNÍ ČÁST - OPRAVY'!$C$81:$K$629</definedName>
    <definedName name="_xlnm.Print_Area" localSheetId="5">'ST - STAVEBNÍ PRÁCE PRO V...'!$C$4:$J$38,'ST - STAVEBNÍ PRÁCE PRO V...'!$C$44:$J$69,'ST - STAVEBNÍ PRÁCE PRO V...'!$C$75:$K$199</definedName>
    <definedName name="_xlnm.Print_Area" localSheetId="3">'VRN - VEDLEJŠÍ ROZPOČTOVÉ...'!$C$4:$J$38,'VRN - VEDLEJŠÍ ROZPOČTOVÉ...'!$C$44:$J$62,'VRN - VEDLEJŠÍ ROZPOČTOVÉ...'!$C$68:$K$98</definedName>
    <definedName name="_xlnm.Print_Area" localSheetId="6">'VRN - VEDLEJŠÍ ROZPOČTOVÉ..._01'!$C$4:$J$38,'VRN - VEDLEJŠÍ ROZPOČTOVÉ..._01'!$C$44:$J$62,'VRN - VEDLEJŠÍ ROZPOČTOVÉ..._01'!$C$68:$K$96</definedName>
    <definedName name="_xlnm.Print_Area" localSheetId="8">'VRN - VEDLEJŠÍ ROZPOČTOVÉ..._02'!$C$4:$J$38,'VRN - VEDLEJŠÍ ROZPOČTOVÉ..._02'!$C$44:$J$62,'VRN - VEDLEJŠÍ ROZPOČTOVÉ..._02'!$C$68:$K$91</definedName>
  </definedNames>
  <calcPr calcId="171027"/>
</workbook>
</file>

<file path=xl/calcChain.xml><?xml version="1.0" encoding="utf-8"?>
<calcChain xmlns="http://schemas.openxmlformats.org/spreadsheetml/2006/main">
  <c r="AY62" i="1" l="1"/>
  <c r="AX62" i="1"/>
  <c r="BI91" i="9"/>
  <c r="BH91" i="9"/>
  <c r="BG91" i="9"/>
  <c r="BF91" i="9"/>
  <c r="T91" i="9"/>
  <c r="R91" i="9"/>
  <c r="P91" i="9"/>
  <c r="BK91" i="9"/>
  <c r="J91" i="9"/>
  <c r="BE91" i="9"/>
  <c r="BI89" i="9"/>
  <c r="BH89" i="9"/>
  <c r="BG89" i="9"/>
  <c r="BF89" i="9"/>
  <c r="J33" i="9" s="1"/>
  <c r="AW62" i="1" s="1"/>
  <c r="T89" i="9"/>
  <c r="R89" i="9"/>
  <c r="P89" i="9"/>
  <c r="BK89" i="9"/>
  <c r="BK84" i="9" s="1"/>
  <c r="J84" i="9" s="1"/>
  <c r="J61" i="9" s="1"/>
  <c r="J89" i="9"/>
  <c r="BE89" i="9"/>
  <c r="BI87" i="9"/>
  <c r="F36" i="9" s="1"/>
  <c r="BD62" i="1" s="1"/>
  <c r="BH87" i="9"/>
  <c r="BG87" i="9"/>
  <c r="BF87" i="9"/>
  <c r="T87" i="9"/>
  <c r="R87" i="9"/>
  <c r="R84" i="9" s="1"/>
  <c r="R83" i="9" s="1"/>
  <c r="P87" i="9"/>
  <c r="BK87" i="9"/>
  <c r="J87" i="9"/>
  <c r="BE87" i="9"/>
  <c r="J32" i="9" s="1"/>
  <c r="AV62" i="1" s="1"/>
  <c r="AT62" i="1" s="1"/>
  <c r="BI85" i="9"/>
  <c r="BH85" i="9"/>
  <c r="BG85" i="9"/>
  <c r="F34" i="9"/>
  <c r="BB62" i="1" s="1"/>
  <c r="BF85" i="9"/>
  <c r="T85" i="9"/>
  <c r="T84" i="9"/>
  <c r="T83" i="9" s="1"/>
  <c r="R85" i="9"/>
  <c r="P85" i="9"/>
  <c r="P84" i="9"/>
  <c r="P83" i="9"/>
  <c r="AU62" i="1"/>
  <c r="BK85" i="9"/>
  <c r="J85" i="9"/>
  <c r="BE85" i="9"/>
  <c r="F32" i="9" s="1"/>
  <c r="AZ62" i="1" s="1"/>
  <c r="F79" i="9"/>
  <c r="F77" i="9"/>
  <c r="E75" i="9"/>
  <c r="F55" i="9"/>
  <c r="F53" i="9"/>
  <c r="E51" i="9"/>
  <c r="J23" i="9"/>
  <c r="E23" i="9"/>
  <c r="J22" i="9"/>
  <c r="J20" i="9"/>
  <c r="E20" i="9"/>
  <c r="F80" i="9"/>
  <c r="F56" i="9"/>
  <c r="J19" i="9"/>
  <c r="J14" i="9"/>
  <c r="J77" i="9"/>
  <c r="J53" i="9"/>
  <c r="E7" i="9"/>
  <c r="AY61" i="1"/>
  <c r="AX61" i="1"/>
  <c r="BI257" i="8"/>
  <c r="BH257" i="8"/>
  <c r="BG257" i="8"/>
  <c r="BF257" i="8"/>
  <c r="T257" i="8"/>
  <c r="R257" i="8"/>
  <c r="P257" i="8"/>
  <c r="P254" i="8" s="1"/>
  <c r="BK257" i="8"/>
  <c r="BK254" i="8" s="1"/>
  <c r="J254" i="8" s="1"/>
  <c r="J104" i="8" s="1"/>
  <c r="J257" i="8"/>
  <c r="BE257" i="8"/>
  <c r="BI256" i="8"/>
  <c r="BH256" i="8"/>
  <c r="BG256" i="8"/>
  <c r="BF256" i="8"/>
  <c r="T256" i="8"/>
  <c r="T254" i="8" s="1"/>
  <c r="R256" i="8"/>
  <c r="P256" i="8"/>
  <c r="BK256" i="8"/>
  <c r="J256" i="8"/>
  <c r="BE256" i="8"/>
  <c r="BI255" i="8"/>
  <c r="BH255" i="8"/>
  <c r="BG255" i="8"/>
  <c r="BF255" i="8"/>
  <c r="T255" i="8"/>
  <c r="R255" i="8"/>
  <c r="R254" i="8"/>
  <c r="P255" i="8"/>
  <c r="BK255" i="8"/>
  <c r="J255" i="8"/>
  <c r="BE255" i="8"/>
  <c r="BI252" i="8"/>
  <c r="BH252" i="8"/>
  <c r="BG252" i="8"/>
  <c r="BF252" i="8"/>
  <c r="T252" i="8"/>
  <c r="T251" i="8"/>
  <c r="R252" i="8"/>
  <c r="R251" i="8"/>
  <c r="P252" i="8"/>
  <c r="P251" i="8"/>
  <c r="BK252" i="8"/>
  <c r="BK251" i="8"/>
  <c r="J251" i="8" s="1"/>
  <c r="J252" i="8"/>
  <c r="BE252" i="8"/>
  <c r="J103" i="8"/>
  <c r="BI250" i="8"/>
  <c r="BH250" i="8"/>
  <c r="BG250" i="8"/>
  <c r="BF250" i="8"/>
  <c r="T250" i="8"/>
  <c r="R250" i="8"/>
  <c r="P250" i="8"/>
  <c r="BK250" i="8"/>
  <c r="BK248" i="8" s="1"/>
  <c r="J248" i="8" s="1"/>
  <c r="J102" i="8" s="1"/>
  <c r="J250" i="8"/>
  <c r="BE250" i="8"/>
  <c r="BI249" i="8"/>
  <c r="BH249" i="8"/>
  <c r="BG249" i="8"/>
  <c r="BF249" i="8"/>
  <c r="T249" i="8"/>
  <c r="T248" i="8"/>
  <c r="R249" i="8"/>
  <c r="R248" i="8"/>
  <c r="P249" i="8"/>
  <c r="P248" i="8"/>
  <c r="BK249" i="8"/>
  <c r="J249" i="8"/>
  <c r="BE249" i="8" s="1"/>
  <c r="BI247" i="8"/>
  <c r="BH247" i="8"/>
  <c r="BG247" i="8"/>
  <c r="BF247" i="8"/>
  <c r="T247" i="8"/>
  <c r="R247" i="8"/>
  <c r="P247" i="8"/>
  <c r="BK247" i="8"/>
  <c r="J247" i="8"/>
  <c r="BE247" i="8"/>
  <c r="BI246" i="8"/>
  <c r="BH246" i="8"/>
  <c r="BG246" i="8"/>
  <c r="BF246" i="8"/>
  <c r="T246" i="8"/>
  <c r="R246" i="8"/>
  <c r="P246" i="8"/>
  <c r="BK246" i="8"/>
  <c r="J246" i="8"/>
  <c r="BE246" i="8"/>
  <c r="BI245" i="8"/>
  <c r="BH245" i="8"/>
  <c r="BG245" i="8"/>
  <c r="BF245" i="8"/>
  <c r="T245" i="8"/>
  <c r="R245" i="8"/>
  <c r="P245" i="8"/>
  <c r="BK245" i="8"/>
  <c r="J245" i="8"/>
  <c r="BE245" i="8"/>
  <c r="BI244" i="8"/>
  <c r="BH244" i="8"/>
  <c r="BG244" i="8"/>
  <c r="BF244" i="8"/>
  <c r="T244" i="8"/>
  <c r="R244" i="8"/>
  <c r="P244" i="8"/>
  <c r="BK244" i="8"/>
  <c r="J244" i="8"/>
  <c r="BE244" i="8"/>
  <c r="BI243" i="8"/>
  <c r="BH243" i="8"/>
  <c r="BG243" i="8"/>
  <c r="BF243" i="8"/>
  <c r="T243" i="8"/>
  <c r="R243" i="8"/>
  <c r="P243" i="8"/>
  <c r="BK243" i="8"/>
  <c r="J243" i="8"/>
  <c r="BE243" i="8"/>
  <c r="BI242" i="8"/>
  <c r="BH242" i="8"/>
  <c r="BG242" i="8"/>
  <c r="BF242" i="8"/>
  <c r="T242" i="8"/>
  <c r="R242" i="8"/>
  <c r="P242" i="8"/>
  <c r="BK242" i="8"/>
  <c r="J242" i="8"/>
  <c r="BE242" i="8"/>
  <c r="BI241" i="8"/>
  <c r="BH241" i="8"/>
  <c r="BG241" i="8"/>
  <c r="BF241" i="8"/>
  <c r="T241" i="8"/>
  <c r="R241" i="8"/>
  <c r="R238" i="8" s="1"/>
  <c r="P241" i="8"/>
  <c r="BK241" i="8"/>
  <c r="J241" i="8"/>
  <c r="BE241" i="8"/>
  <c r="BI240" i="8"/>
  <c r="BH240" i="8"/>
  <c r="BG240" i="8"/>
  <c r="BF240" i="8"/>
  <c r="T240" i="8"/>
  <c r="R240" i="8"/>
  <c r="P240" i="8"/>
  <c r="BK240" i="8"/>
  <c r="BK238" i="8" s="1"/>
  <c r="J238" i="8" s="1"/>
  <c r="J101" i="8" s="1"/>
  <c r="J240" i="8"/>
  <c r="BE240" i="8"/>
  <c r="BI239" i="8"/>
  <c r="BH239" i="8"/>
  <c r="BG239" i="8"/>
  <c r="BF239" i="8"/>
  <c r="T239" i="8"/>
  <c r="T238" i="8"/>
  <c r="R239" i="8"/>
  <c r="P239" i="8"/>
  <c r="P238" i="8"/>
  <c r="BK239" i="8"/>
  <c r="J239" i="8"/>
  <c r="BE239" i="8" s="1"/>
  <c r="BI237" i="8"/>
  <c r="BH237" i="8"/>
  <c r="BG237" i="8"/>
  <c r="BF237" i="8"/>
  <c r="T237" i="8"/>
  <c r="R237" i="8"/>
  <c r="R234" i="8" s="1"/>
  <c r="P237" i="8"/>
  <c r="BK237" i="8"/>
  <c r="J237" i="8"/>
  <c r="BE237" i="8"/>
  <c r="BI236" i="8"/>
  <c r="BH236" i="8"/>
  <c r="BG236" i="8"/>
  <c r="BF236" i="8"/>
  <c r="T236" i="8"/>
  <c r="R236" i="8"/>
  <c r="P236" i="8"/>
  <c r="BK236" i="8"/>
  <c r="BK234" i="8" s="1"/>
  <c r="J234" i="8" s="1"/>
  <c r="J100" i="8" s="1"/>
  <c r="J236" i="8"/>
  <c r="BE236" i="8"/>
  <c r="BI235" i="8"/>
  <c r="BH235" i="8"/>
  <c r="BG235" i="8"/>
  <c r="BF235" i="8"/>
  <c r="T235" i="8"/>
  <c r="T234" i="8"/>
  <c r="R235" i="8"/>
  <c r="P235" i="8"/>
  <c r="P234" i="8"/>
  <c r="BK235" i="8"/>
  <c r="J235" i="8"/>
  <c r="BE235" i="8" s="1"/>
  <c r="BI233" i="8"/>
  <c r="BH233" i="8"/>
  <c r="BG233" i="8"/>
  <c r="BF233" i="8"/>
  <c r="T233" i="8"/>
  <c r="R233" i="8"/>
  <c r="P233" i="8"/>
  <c r="BK233" i="8"/>
  <c r="J233" i="8"/>
  <c r="BE233" i="8"/>
  <c r="BI232" i="8"/>
  <c r="BH232" i="8"/>
  <c r="BG232" i="8"/>
  <c r="BF232" i="8"/>
  <c r="T232" i="8"/>
  <c r="R232" i="8"/>
  <c r="P232" i="8"/>
  <c r="BK232" i="8"/>
  <c r="J232" i="8"/>
  <c r="BE232" i="8"/>
  <c r="BI231" i="8"/>
  <c r="BH231" i="8"/>
  <c r="BG231" i="8"/>
  <c r="BF231" i="8"/>
  <c r="T231" i="8"/>
  <c r="R231" i="8"/>
  <c r="P231" i="8"/>
  <c r="BK231" i="8"/>
  <c r="J231" i="8"/>
  <c r="BE231" i="8"/>
  <c r="BI230" i="8"/>
  <c r="BH230" i="8"/>
  <c r="BG230" i="8"/>
  <c r="BF230" i="8"/>
  <c r="T230" i="8"/>
  <c r="R230" i="8"/>
  <c r="P230" i="8"/>
  <c r="BK230" i="8"/>
  <c r="J230" i="8"/>
  <c r="BE230" i="8"/>
  <c r="BI229" i="8"/>
  <c r="BH229" i="8"/>
  <c r="BG229" i="8"/>
  <c r="BF229" i="8"/>
  <c r="T229" i="8"/>
  <c r="R229" i="8"/>
  <c r="P229" i="8"/>
  <c r="BK229" i="8"/>
  <c r="J229" i="8"/>
  <c r="BE229" i="8"/>
  <c r="BI228" i="8"/>
  <c r="BH228" i="8"/>
  <c r="BG228" i="8"/>
  <c r="BF228" i="8"/>
  <c r="T228" i="8"/>
  <c r="T227" i="8"/>
  <c r="R228" i="8"/>
  <c r="R227" i="8"/>
  <c r="P228" i="8"/>
  <c r="P227" i="8"/>
  <c r="BK228" i="8"/>
  <c r="BK227" i="8"/>
  <c r="J227" i="8" s="1"/>
  <c r="J99" i="8" s="1"/>
  <c r="J228" i="8"/>
  <c r="BE228" i="8"/>
  <c r="BI226" i="8"/>
  <c r="BH226" i="8"/>
  <c r="BG226" i="8"/>
  <c r="BF226" i="8"/>
  <c r="T226" i="8"/>
  <c r="R226" i="8"/>
  <c r="P226" i="8"/>
  <c r="BK226" i="8"/>
  <c r="J226" i="8"/>
  <c r="BE226" i="8"/>
  <c r="BI225" i="8"/>
  <c r="BH225" i="8"/>
  <c r="BG225" i="8"/>
  <c r="BF225" i="8"/>
  <c r="T225" i="8"/>
  <c r="R225" i="8"/>
  <c r="P225" i="8"/>
  <c r="BK225" i="8"/>
  <c r="J225" i="8"/>
  <c r="BE225" i="8"/>
  <c r="BI224" i="8"/>
  <c r="BH224" i="8"/>
  <c r="BG224" i="8"/>
  <c r="BF224" i="8"/>
  <c r="T224" i="8"/>
  <c r="R224" i="8"/>
  <c r="P224" i="8"/>
  <c r="BK224" i="8"/>
  <c r="J224" i="8"/>
  <c r="BE224" i="8"/>
  <c r="BI223" i="8"/>
  <c r="BH223" i="8"/>
  <c r="BG223" i="8"/>
  <c r="BF223" i="8"/>
  <c r="T223" i="8"/>
  <c r="R223" i="8"/>
  <c r="P223" i="8"/>
  <c r="BK223" i="8"/>
  <c r="J223" i="8"/>
  <c r="BE223" i="8"/>
  <c r="BI222" i="8"/>
  <c r="BH222" i="8"/>
  <c r="BG222" i="8"/>
  <c r="BF222" i="8"/>
  <c r="T222" i="8"/>
  <c r="T221" i="8"/>
  <c r="R222" i="8"/>
  <c r="R221" i="8"/>
  <c r="P222" i="8"/>
  <c r="P221" i="8"/>
  <c r="BK222" i="8"/>
  <c r="BK221" i="8"/>
  <c r="J221" i="8" s="1"/>
  <c r="J222" i="8"/>
  <c r="BE222" i="8"/>
  <c r="J98" i="8"/>
  <c r="BI220" i="8"/>
  <c r="BH220" i="8"/>
  <c r="BG220" i="8"/>
  <c r="BF220" i="8"/>
  <c r="T220" i="8"/>
  <c r="R220" i="8"/>
  <c r="P220" i="8"/>
  <c r="BK220" i="8"/>
  <c r="J220" i="8"/>
  <c r="BE220" i="8"/>
  <c r="BI219" i="8"/>
  <c r="BH219" i="8"/>
  <c r="BG219" i="8"/>
  <c r="BF219" i="8"/>
  <c r="T219" i="8"/>
  <c r="R219" i="8"/>
  <c r="P219" i="8"/>
  <c r="BK219" i="8"/>
  <c r="J219" i="8"/>
  <c r="BE219" i="8"/>
  <c r="BI218" i="8"/>
  <c r="BH218" i="8"/>
  <c r="BG218" i="8"/>
  <c r="BF218" i="8"/>
  <c r="T218" i="8"/>
  <c r="R218" i="8"/>
  <c r="P218" i="8"/>
  <c r="BK218" i="8"/>
  <c r="J218" i="8"/>
  <c r="BE218" i="8"/>
  <c r="BI217" i="8"/>
  <c r="BH217" i="8"/>
  <c r="BG217" i="8"/>
  <c r="BF217" i="8"/>
  <c r="T217" i="8"/>
  <c r="R217" i="8"/>
  <c r="P217" i="8"/>
  <c r="BK217" i="8"/>
  <c r="J217" i="8"/>
  <c r="BE217" i="8"/>
  <c r="BI216" i="8"/>
  <c r="BH216" i="8"/>
  <c r="BG216" i="8"/>
  <c r="BF216" i="8"/>
  <c r="T216" i="8"/>
  <c r="T215" i="8"/>
  <c r="R216" i="8"/>
  <c r="R215" i="8"/>
  <c r="P216" i="8"/>
  <c r="P215" i="8"/>
  <c r="BK216" i="8"/>
  <c r="BK215" i="8"/>
  <c r="J215" i="8" s="1"/>
  <c r="J97" i="8" s="1"/>
  <c r="J216" i="8"/>
  <c r="BE216" i="8"/>
  <c r="BI214" i="8"/>
  <c r="BH214" i="8"/>
  <c r="BG214" i="8"/>
  <c r="BF214" i="8"/>
  <c r="T214" i="8"/>
  <c r="T213" i="8"/>
  <c r="R214" i="8"/>
  <c r="R213" i="8"/>
  <c r="P214" i="8"/>
  <c r="P213" i="8"/>
  <c r="BK214" i="8"/>
  <c r="BK213" i="8"/>
  <c r="J213" i="8" s="1"/>
  <c r="J96" i="8" s="1"/>
  <c r="J214" i="8"/>
  <c r="BE214" i="8"/>
  <c r="BI212" i="8"/>
  <c r="BH212" i="8"/>
  <c r="BG212" i="8"/>
  <c r="BF212" i="8"/>
  <c r="T212" i="8"/>
  <c r="R212" i="8"/>
  <c r="P212" i="8"/>
  <c r="BK212" i="8"/>
  <c r="J212" i="8"/>
  <c r="BE212" i="8"/>
  <c r="BI211" i="8"/>
  <c r="BH211" i="8"/>
  <c r="BG211" i="8"/>
  <c r="BF211" i="8"/>
  <c r="T211" i="8"/>
  <c r="R211" i="8"/>
  <c r="R208" i="8" s="1"/>
  <c r="P211" i="8"/>
  <c r="BK211" i="8"/>
  <c r="J211" i="8"/>
  <c r="BE211" i="8"/>
  <c r="BI210" i="8"/>
  <c r="BH210" i="8"/>
  <c r="BG210" i="8"/>
  <c r="BF210" i="8"/>
  <c r="T210" i="8"/>
  <c r="R210" i="8"/>
  <c r="P210" i="8"/>
  <c r="BK210" i="8"/>
  <c r="BK208" i="8" s="1"/>
  <c r="J208" i="8" s="1"/>
  <c r="J95" i="8" s="1"/>
  <c r="J210" i="8"/>
  <c r="BE210" i="8"/>
  <c r="BI209" i="8"/>
  <c r="BH209" i="8"/>
  <c r="BG209" i="8"/>
  <c r="BF209" i="8"/>
  <c r="T209" i="8"/>
  <c r="T208" i="8"/>
  <c r="R209" i="8"/>
  <c r="P209" i="8"/>
  <c r="P208" i="8"/>
  <c r="BK209" i="8"/>
  <c r="J209" i="8"/>
  <c r="BE209" i="8" s="1"/>
  <c r="BI207" i="8"/>
  <c r="BH207" i="8"/>
  <c r="BG207" i="8"/>
  <c r="BF207" i="8"/>
  <c r="T207" i="8"/>
  <c r="T206" i="8"/>
  <c r="R207" i="8"/>
  <c r="R206" i="8"/>
  <c r="P207" i="8"/>
  <c r="P206" i="8"/>
  <c r="BK207" i="8"/>
  <c r="BK206" i="8"/>
  <c r="J206" i="8" s="1"/>
  <c r="J94" i="8" s="1"/>
  <c r="J207" i="8"/>
  <c r="BE207" i="8" s="1"/>
  <c r="BI205" i="8"/>
  <c r="BH205" i="8"/>
  <c r="BG205" i="8"/>
  <c r="BF205" i="8"/>
  <c r="T205" i="8"/>
  <c r="T204" i="8"/>
  <c r="R205" i="8"/>
  <c r="R204" i="8"/>
  <c r="P205" i="8"/>
  <c r="P204" i="8"/>
  <c r="BK205" i="8"/>
  <c r="BK204" i="8"/>
  <c r="J204" i="8" s="1"/>
  <c r="J93" i="8" s="1"/>
  <c r="J205" i="8"/>
  <c r="BE205" i="8" s="1"/>
  <c r="BI203" i="8"/>
  <c r="BH203" i="8"/>
  <c r="BG203" i="8"/>
  <c r="BF203" i="8"/>
  <c r="T203" i="8"/>
  <c r="T202" i="8"/>
  <c r="T201" i="8" s="1"/>
  <c r="R203" i="8"/>
  <c r="R202" i="8" s="1"/>
  <c r="P203" i="8"/>
  <c r="P202" i="8" s="1"/>
  <c r="BK203" i="8"/>
  <c r="BK202" i="8" s="1"/>
  <c r="J203" i="8"/>
  <c r="BE203" i="8"/>
  <c r="BI200" i="8"/>
  <c r="BH200" i="8"/>
  <c r="BG200" i="8"/>
  <c r="BF200" i="8"/>
  <c r="T200" i="8"/>
  <c r="R200" i="8"/>
  <c r="P200" i="8"/>
  <c r="BK200" i="8"/>
  <c r="J200" i="8"/>
  <c r="BE200" i="8"/>
  <c r="BI199" i="8"/>
  <c r="BH199" i="8"/>
  <c r="BG199" i="8"/>
  <c r="BF199" i="8"/>
  <c r="T199" i="8"/>
  <c r="R199" i="8"/>
  <c r="P199" i="8"/>
  <c r="BK199" i="8"/>
  <c r="J199" i="8"/>
  <c r="BE199" i="8"/>
  <c r="BI198" i="8"/>
  <c r="BH198" i="8"/>
  <c r="BG198" i="8"/>
  <c r="BF198" i="8"/>
  <c r="T198" i="8"/>
  <c r="R198" i="8"/>
  <c r="P198" i="8"/>
  <c r="BK198" i="8"/>
  <c r="J198" i="8"/>
  <c r="BE198" i="8"/>
  <c r="BI197" i="8"/>
  <c r="BH197" i="8"/>
  <c r="BG197" i="8"/>
  <c r="BF197" i="8"/>
  <c r="T197" i="8"/>
  <c r="R197" i="8"/>
  <c r="P197" i="8"/>
  <c r="BK197" i="8"/>
  <c r="J197" i="8"/>
  <c r="BE197" i="8"/>
  <c r="BI196" i="8"/>
  <c r="BH196" i="8"/>
  <c r="BG196" i="8"/>
  <c r="BF196" i="8"/>
  <c r="T196" i="8"/>
  <c r="R196" i="8"/>
  <c r="P196" i="8"/>
  <c r="BK196" i="8"/>
  <c r="J196" i="8"/>
  <c r="BE196" i="8"/>
  <c r="BI195" i="8"/>
  <c r="BH195" i="8"/>
  <c r="BG195" i="8"/>
  <c r="BF195" i="8"/>
  <c r="T195" i="8"/>
  <c r="R195" i="8"/>
  <c r="R192" i="8" s="1"/>
  <c r="P195" i="8"/>
  <c r="BK195" i="8"/>
  <c r="J195" i="8"/>
  <c r="BE195" i="8"/>
  <c r="BI194" i="8"/>
  <c r="BH194" i="8"/>
  <c r="BG194" i="8"/>
  <c r="BF194" i="8"/>
  <c r="T194" i="8"/>
  <c r="R194" i="8"/>
  <c r="P194" i="8"/>
  <c r="BK194" i="8"/>
  <c r="BK192" i="8" s="1"/>
  <c r="J192" i="8" s="1"/>
  <c r="J90" i="8" s="1"/>
  <c r="J194" i="8"/>
  <c r="BE194" i="8"/>
  <c r="BI193" i="8"/>
  <c r="BH193" i="8"/>
  <c r="BG193" i="8"/>
  <c r="BF193" i="8"/>
  <c r="T193" i="8"/>
  <c r="T192" i="8"/>
  <c r="R193" i="8"/>
  <c r="P193" i="8"/>
  <c r="P192" i="8"/>
  <c r="BK193" i="8"/>
  <c r="J193" i="8"/>
  <c r="BE193" i="8" s="1"/>
  <c r="BI191" i="8"/>
  <c r="BH191" i="8"/>
  <c r="BG191" i="8"/>
  <c r="BF191" i="8"/>
  <c r="T191" i="8"/>
  <c r="R191" i="8"/>
  <c r="P191" i="8"/>
  <c r="BK191" i="8"/>
  <c r="J191" i="8"/>
  <c r="BE191" i="8"/>
  <c r="BI190" i="8"/>
  <c r="BH190" i="8"/>
  <c r="BG190" i="8"/>
  <c r="BF190" i="8"/>
  <c r="T190" i="8"/>
  <c r="T189" i="8"/>
  <c r="R190" i="8"/>
  <c r="R189" i="8"/>
  <c r="P190" i="8"/>
  <c r="P189" i="8"/>
  <c r="BK190" i="8"/>
  <c r="BK189" i="8"/>
  <c r="J189" i="8" s="1"/>
  <c r="J190" i="8"/>
  <c r="BE190" i="8" s="1"/>
  <c r="J89" i="8"/>
  <c r="BI188" i="8"/>
  <c r="BH188" i="8"/>
  <c r="BG188" i="8"/>
  <c r="BF188" i="8"/>
  <c r="T188" i="8"/>
  <c r="T187" i="8" s="1"/>
  <c r="R188" i="8"/>
  <c r="R187" i="8"/>
  <c r="P188" i="8"/>
  <c r="P187" i="8" s="1"/>
  <c r="BK188" i="8"/>
  <c r="BK187" i="8"/>
  <c r="J187" i="8" s="1"/>
  <c r="J88" i="8" s="1"/>
  <c r="J188" i="8"/>
  <c r="BE188" i="8"/>
  <c r="BI186" i="8"/>
  <c r="BH186" i="8"/>
  <c r="BG186" i="8"/>
  <c r="BF186" i="8"/>
  <c r="T186" i="8"/>
  <c r="T185" i="8" s="1"/>
  <c r="R186" i="8"/>
  <c r="R185" i="8"/>
  <c r="R161" i="8" s="1"/>
  <c r="P186" i="8"/>
  <c r="P185" i="8" s="1"/>
  <c r="BK186" i="8"/>
  <c r="BK185" i="8"/>
  <c r="J185" i="8" s="1"/>
  <c r="J87" i="8" s="1"/>
  <c r="J186" i="8"/>
  <c r="BE186" i="8"/>
  <c r="BI184" i="8"/>
  <c r="BH184" i="8"/>
  <c r="BG184" i="8"/>
  <c r="BF184" i="8"/>
  <c r="T184" i="8"/>
  <c r="T183" i="8" s="1"/>
  <c r="R184" i="8"/>
  <c r="R183" i="8"/>
  <c r="P184" i="8"/>
  <c r="P183" i="8" s="1"/>
  <c r="BK184" i="8"/>
  <c r="BK183" i="8"/>
  <c r="J183" i="8" s="1"/>
  <c r="J86" i="8" s="1"/>
  <c r="J184" i="8"/>
  <c r="BE184" i="8"/>
  <c r="BI182" i="8"/>
  <c r="BH182" i="8"/>
  <c r="BG182" i="8"/>
  <c r="BF182" i="8"/>
  <c r="T182" i="8"/>
  <c r="T181" i="8" s="1"/>
  <c r="R182" i="8"/>
  <c r="R181" i="8"/>
  <c r="P182" i="8"/>
  <c r="P181" i="8" s="1"/>
  <c r="BK182" i="8"/>
  <c r="BK181" i="8"/>
  <c r="J181" i="8" s="1"/>
  <c r="J182" i="8"/>
  <c r="BE182" i="8"/>
  <c r="J85" i="8"/>
  <c r="BI180" i="8"/>
  <c r="BH180" i="8"/>
  <c r="BG180" i="8"/>
  <c r="BF180" i="8"/>
  <c r="T180" i="8"/>
  <c r="T179" i="8" s="1"/>
  <c r="R180" i="8"/>
  <c r="R179" i="8"/>
  <c r="P180" i="8"/>
  <c r="P179" i="8" s="1"/>
  <c r="BK180" i="8"/>
  <c r="BK179" i="8"/>
  <c r="J179" i="8" s="1"/>
  <c r="J84" i="8" s="1"/>
  <c r="J180" i="8"/>
  <c r="BE180" i="8"/>
  <c r="BI178" i="8"/>
  <c r="BH178" i="8"/>
  <c r="BG178" i="8"/>
  <c r="BF178" i="8"/>
  <c r="T178" i="8"/>
  <c r="R178" i="8"/>
  <c r="P178" i="8"/>
  <c r="P175" i="8" s="1"/>
  <c r="BK178" i="8"/>
  <c r="J178" i="8"/>
  <c r="BE178" i="8"/>
  <c r="BI177" i="8"/>
  <c r="BH177" i="8"/>
  <c r="BG177" i="8"/>
  <c r="BF177" i="8"/>
  <c r="T177" i="8"/>
  <c r="T175" i="8" s="1"/>
  <c r="R177" i="8"/>
  <c r="P177" i="8"/>
  <c r="BK177" i="8"/>
  <c r="J177" i="8"/>
  <c r="BE177" i="8"/>
  <c r="BI176" i="8"/>
  <c r="BH176" i="8"/>
  <c r="BG176" i="8"/>
  <c r="BF176" i="8"/>
  <c r="T176" i="8"/>
  <c r="R176" i="8"/>
  <c r="R175" i="8"/>
  <c r="P176" i="8"/>
  <c r="BK176" i="8"/>
  <c r="BK175" i="8"/>
  <c r="J175" i="8" s="1"/>
  <c r="J83" i="8" s="1"/>
  <c r="J176" i="8"/>
  <c r="BE176" i="8"/>
  <c r="BI174" i="8"/>
  <c r="BH174" i="8"/>
  <c r="BG174" i="8"/>
  <c r="BF174" i="8"/>
  <c r="T174" i="8"/>
  <c r="T173" i="8"/>
  <c r="R174" i="8"/>
  <c r="R173" i="8"/>
  <c r="P174" i="8"/>
  <c r="P173" i="8"/>
  <c r="BK174" i="8"/>
  <c r="BK173" i="8"/>
  <c r="J173" i="8" s="1"/>
  <c r="J82" i="8" s="1"/>
  <c r="J174" i="8"/>
  <c r="BE174" i="8"/>
  <c r="BI172" i="8"/>
  <c r="BH172" i="8"/>
  <c r="BG172" i="8"/>
  <c r="BF172" i="8"/>
  <c r="T172" i="8"/>
  <c r="T171" i="8"/>
  <c r="R172" i="8"/>
  <c r="R171" i="8"/>
  <c r="P172" i="8"/>
  <c r="P171" i="8" s="1"/>
  <c r="BK172" i="8"/>
  <c r="BK171" i="8"/>
  <c r="J171" i="8" s="1"/>
  <c r="J81" i="8" s="1"/>
  <c r="J172" i="8"/>
  <c r="BE172" i="8"/>
  <c r="BI170" i="8"/>
  <c r="BH170" i="8"/>
  <c r="BG170" i="8"/>
  <c r="BF170" i="8"/>
  <c r="T170" i="8"/>
  <c r="T169" i="8"/>
  <c r="R170" i="8"/>
  <c r="R169" i="8"/>
  <c r="P170" i="8"/>
  <c r="P169" i="8"/>
  <c r="BK170" i="8"/>
  <c r="BK169" i="8"/>
  <c r="J169" i="8" s="1"/>
  <c r="J80" i="8" s="1"/>
  <c r="J170" i="8"/>
  <c r="BE170" i="8"/>
  <c r="BI168" i="8"/>
  <c r="BH168" i="8"/>
  <c r="BG168" i="8"/>
  <c r="BF168" i="8"/>
  <c r="T168" i="8"/>
  <c r="R168" i="8"/>
  <c r="P168" i="8"/>
  <c r="BK168" i="8"/>
  <c r="BK166" i="8" s="1"/>
  <c r="J166" i="8" s="1"/>
  <c r="J79" i="8" s="1"/>
  <c r="J168" i="8"/>
  <c r="BE168" i="8"/>
  <c r="BI167" i="8"/>
  <c r="BH167" i="8"/>
  <c r="BG167" i="8"/>
  <c r="BF167" i="8"/>
  <c r="T167" i="8"/>
  <c r="T166" i="8"/>
  <c r="R167" i="8"/>
  <c r="R166" i="8"/>
  <c r="P167" i="8"/>
  <c r="P166" i="8"/>
  <c r="BK167" i="8"/>
  <c r="J167" i="8"/>
  <c r="BE167" i="8" s="1"/>
  <c r="BI165" i="8"/>
  <c r="BH165" i="8"/>
  <c r="BG165" i="8"/>
  <c r="BF165" i="8"/>
  <c r="T165" i="8"/>
  <c r="T164" i="8"/>
  <c r="R165" i="8"/>
  <c r="R164" i="8" s="1"/>
  <c r="P165" i="8"/>
  <c r="P164" i="8"/>
  <c r="BK165" i="8"/>
  <c r="BK164" i="8" s="1"/>
  <c r="J164" i="8" s="1"/>
  <c r="J78" i="8" s="1"/>
  <c r="J165" i="8"/>
  <c r="BE165" i="8" s="1"/>
  <c r="BI163" i="8"/>
  <c r="BH163" i="8"/>
  <c r="BG163" i="8"/>
  <c r="BF163" i="8"/>
  <c r="T163" i="8"/>
  <c r="T162" i="8"/>
  <c r="R163" i="8"/>
  <c r="R162" i="8"/>
  <c r="P163" i="8"/>
  <c r="P162" i="8" s="1"/>
  <c r="BK163" i="8"/>
  <c r="BK162" i="8" s="1"/>
  <c r="J163" i="8"/>
  <c r="BE163" i="8" s="1"/>
  <c r="BI160" i="8"/>
  <c r="BH160" i="8"/>
  <c r="BG160" i="8"/>
  <c r="BF160" i="8"/>
  <c r="T160" i="8"/>
  <c r="R160" i="8"/>
  <c r="P160" i="8"/>
  <c r="BK160" i="8"/>
  <c r="J160" i="8"/>
  <c r="BE160" i="8" s="1"/>
  <c r="BI159" i="8"/>
  <c r="BH159" i="8"/>
  <c r="BG159" i="8"/>
  <c r="BF159" i="8"/>
  <c r="T159" i="8"/>
  <c r="T158" i="8"/>
  <c r="R159" i="8"/>
  <c r="R158" i="8" s="1"/>
  <c r="P159" i="8"/>
  <c r="P158" i="8"/>
  <c r="BK159" i="8"/>
  <c r="BK158" i="8" s="1"/>
  <c r="J158" i="8" s="1"/>
  <c r="J75" i="8" s="1"/>
  <c r="J159" i="8"/>
  <c r="BE159" i="8" s="1"/>
  <c r="BI157" i="8"/>
  <c r="BH157" i="8"/>
  <c r="BG157" i="8"/>
  <c r="BF157" i="8"/>
  <c r="T157" i="8"/>
  <c r="R157" i="8"/>
  <c r="P157" i="8"/>
  <c r="BK157" i="8"/>
  <c r="J157" i="8"/>
  <c r="BE157" i="8"/>
  <c r="BI156" i="8"/>
  <c r="BH156" i="8"/>
  <c r="BG156" i="8"/>
  <c r="BF156" i="8"/>
  <c r="T156" i="8"/>
  <c r="R156" i="8"/>
  <c r="P156" i="8"/>
  <c r="BK156" i="8"/>
  <c r="J156" i="8"/>
  <c r="BE156" i="8"/>
  <c r="BI155" i="8"/>
  <c r="BH155" i="8"/>
  <c r="BG155" i="8"/>
  <c r="BF155" i="8"/>
  <c r="T155" i="8"/>
  <c r="R155" i="8"/>
  <c r="P155" i="8"/>
  <c r="BK155" i="8"/>
  <c r="J155" i="8"/>
  <c r="BE155" i="8"/>
  <c r="BI154" i="8"/>
  <c r="BH154" i="8"/>
  <c r="BG154" i="8"/>
  <c r="BF154" i="8"/>
  <c r="T154" i="8"/>
  <c r="R154" i="8"/>
  <c r="P154" i="8"/>
  <c r="BK154" i="8"/>
  <c r="J154" i="8"/>
  <c r="BE154" i="8"/>
  <c r="BI153" i="8"/>
  <c r="BH153" i="8"/>
  <c r="BG153" i="8"/>
  <c r="BF153" i="8"/>
  <c r="T153" i="8"/>
  <c r="R153" i="8"/>
  <c r="P153" i="8"/>
  <c r="BK153" i="8"/>
  <c r="J153" i="8"/>
  <c r="BE153" i="8"/>
  <c r="BI152" i="8"/>
  <c r="BH152" i="8"/>
  <c r="BG152" i="8"/>
  <c r="BF152" i="8"/>
  <c r="T152" i="8"/>
  <c r="T151" i="8"/>
  <c r="R152" i="8"/>
  <c r="R151" i="8"/>
  <c r="P152" i="8"/>
  <c r="P151" i="8"/>
  <c r="BK152" i="8"/>
  <c r="BK151" i="8"/>
  <c r="J151" i="8" s="1"/>
  <c r="J74" i="8" s="1"/>
  <c r="J152" i="8"/>
  <c r="BE152" i="8"/>
  <c r="BI150" i="8"/>
  <c r="BH150" i="8"/>
  <c r="BG150" i="8"/>
  <c r="BF150" i="8"/>
  <c r="T150" i="8"/>
  <c r="T149" i="8"/>
  <c r="R150" i="8"/>
  <c r="R149" i="8"/>
  <c r="P150" i="8"/>
  <c r="P149" i="8"/>
  <c r="BK150" i="8"/>
  <c r="BK149" i="8"/>
  <c r="J149" i="8" s="1"/>
  <c r="J73" i="8" s="1"/>
  <c r="J150" i="8"/>
  <c r="BE150" i="8"/>
  <c r="BI148" i="8"/>
  <c r="BH148" i="8"/>
  <c r="BG148" i="8"/>
  <c r="BF148" i="8"/>
  <c r="T148" i="8"/>
  <c r="T147" i="8"/>
  <c r="R148" i="8"/>
  <c r="R147" i="8"/>
  <c r="P148" i="8"/>
  <c r="P147" i="8"/>
  <c r="BK148" i="8"/>
  <c r="BK147" i="8"/>
  <c r="J147" i="8" s="1"/>
  <c r="J148" i="8"/>
  <c r="BE148" i="8"/>
  <c r="J72" i="8"/>
  <c r="BI146" i="8"/>
  <c r="BH146" i="8"/>
  <c r="BG146" i="8"/>
  <c r="BF146" i="8"/>
  <c r="T146" i="8"/>
  <c r="T145" i="8"/>
  <c r="R146" i="8"/>
  <c r="R145" i="8"/>
  <c r="P146" i="8"/>
  <c r="P145" i="8"/>
  <c r="BK146" i="8"/>
  <c r="BK145" i="8"/>
  <c r="J145" i="8" s="1"/>
  <c r="J71" i="8" s="1"/>
  <c r="J146" i="8"/>
  <c r="BE146" i="8"/>
  <c r="BI144" i="8"/>
  <c r="BH144" i="8"/>
  <c r="BG144" i="8"/>
  <c r="BF144" i="8"/>
  <c r="T144" i="8"/>
  <c r="T143" i="8"/>
  <c r="R144" i="8"/>
  <c r="R143" i="8"/>
  <c r="P144" i="8"/>
  <c r="P143" i="8"/>
  <c r="BK144" i="8"/>
  <c r="BK143" i="8"/>
  <c r="J143" i="8" s="1"/>
  <c r="J70" i="8" s="1"/>
  <c r="J144" i="8"/>
  <c r="BE144" i="8"/>
  <c r="BI142" i="8"/>
  <c r="BH142" i="8"/>
  <c r="BG142" i="8"/>
  <c r="BF142" i="8"/>
  <c r="T142" i="8"/>
  <c r="T141" i="8"/>
  <c r="R142" i="8"/>
  <c r="R141" i="8"/>
  <c r="P142" i="8"/>
  <c r="P141" i="8"/>
  <c r="BK142" i="8"/>
  <c r="BK141" i="8"/>
  <c r="J141" i="8" s="1"/>
  <c r="J69" i="8" s="1"/>
  <c r="J142" i="8"/>
  <c r="BE142" i="8"/>
  <c r="BI140" i="8"/>
  <c r="BH140" i="8"/>
  <c r="BG140" i="8"/>
  <c r="BF140" i="8"/>
  <c r="T140" i="8"/>
  <c r="T139" i="8"/>
  <c r="R140" i="8"/>
  <c r="R139" i="8"/>
  <c r="P140" i="8"/>
  <c r="P139" i="8"/>
  <c r="BK140" i="8"/>
  <c r="BK139" i="8"/>
  <c r="J139" i="8" s="1"/>
  <c r="J140" i="8"/>
  <c r="BE140" i="8"/>
  <c r="J68" i="8"/>
  <c r="BI138" i="8"/>
  <c r="BH138" i="8"/>
  <c r="BG138" i="8"/>
  <c r="BF138" i="8"/>
  <c r="T138" i="8"/>
  <c r="T137" i="8"/>
  <c r="R138" i="8"/>
  <c r="R137" i="8"/>
  <c r="P138" i="8"/>
  <c r="P137" i="8"/>
  <c r="BK138" i="8"/>
  <c r="BK137" i="8"/>
  <c r="J137" i="8" s="1"/>
  <c r="J138" i="8"/>
  <c r="BE138" i="8"/>
  <c r="J67" i="8"/>
  <c r="BI136" i="8"/>
  <c r="BH136" i="8"/>
  <c r="BG136" i="8"/>
  <c r="BF136" i="8"/>
  <c r="T136" i="8"/>
  <c r="T135" i="8"/>
  <c r="R136" i="8"/>
  <c r="R135" i="8"/>
  <c r="P136" i="8"/>
  <c r="P135" i="8"/>
  <c r="BK136" i="8"/>
  <c r="BK135" i="8"/>
  <c r="J135" i="8" s="1"/>
  <c r="J66" i="8" s="1"/>
  <c r="J136" i="8"/>
  <c r="BE136" i="8"/>
  <c r="BI134" i="8"/>
  <c r="BH134" i="8"/>
  <c r="BG134" i="8"/>
  <c r="BF134" i="8"/>
  <c r="T134" i="8"/>
  <c r="T133" i="8" s="1"/>
  <c r="R134" i="8"/>
  <c r="R133" i="8"/>
  <c r="P134" i="8"/>
  <c r="P133" i="8" s="1"/>
  <c r="BK134" i="8"/>
  <c r="BK133" i="8"/>
  <c r="J133" i="8" s="1"/>
  <c r="J65" i="8" s="1"/>
  <c r="J134" i="8"/>
  <c r="BE134" i="8"/>
  <c r="BI132" i="8"/>
  <c r="BH132" i="8"/>
  <c r="BG132" i="8"/>
  <c r="BF132" i="8"/>
  <c r="T132" i="8"/>
  <c r="T131" i="8" s="1"/>
  <c r="R132" i="8"/>
  <c r="R131" i="8"/>
  <c r="P132" i="8"/>
  <c r="P131" i="8" s="1"/>
  <c r="BK132" i="8"/>
  <c r="BK131" i="8"/>
  <c r="J131" i="8" s="1"/>
  <c r="J132" i="8"/>
  <c r="BE132" i="8"/>
  <c r="J64" i="8"/>
  <c r="BI130" i="8"/>
  <c r="F36" i="8" s="1"/>
  <c r="BD61" i="1" s="1"/>
  <c r="BH130" i="8"/>
  <c r="BG130" i="8"/>
  <c r="F34" i="8"/>
  <c r="BB61" i="1" s="1"/>
  <c r="BB60" i="1" s="1"/>
  <c r="AX60" i="1" s="1"/>
  <c r="BF130" i="8"/>
  <c r="T130" i="8"/>
  <c r="T129" i="8"/>
  <c r="R130" i="8"/>
  <c r="R129" i="8" s="1"/>
  <c r="P130" i="8"/>
  <c r="P129" i="8" s="1"/>
  <c r="BK130" i="8"/>
  <c r="BK129" i="8"/>
  <c r="J130" i="8"/>
  <c r="BE130" i="8"/>
  <c r="F122" i="8"/>
  <c r="F120" i="8"/>
  <c r="E118" i="8"/>
  <c r="F55" i="8"/>
  <c r="F53" i="8"/>
  <c r="E51" i="8"/>
  <c r="J23" i="8"/>
  <c r="E23" i="8"/>
  <c r="J22" i="8"/>
  <c r="J20" i="8"/>
  <c r="E20" i="8"/>
  <c r="F123" i="8" s="1"/>
  <c r="F56" i="8"/>
  <c r="J19" i="8"/>
  <c r="J14" i="8"/>
  <c r="J120" i="8" s="1"/>
  <c r="J53" i="8"/>
  <c r="E7" i="8"/>
  <c r="AY59" i="1"/>
  <c r="AX59" i="1"/>
  <c r="BI96" i="7"/>
  <c r="BH96" i="7"/>
  <c r="BG96" i="7"/>
  <c r="BF96" i="7"/>
  <c r="T96" i="7"/>
  <c r="R96" i="7"/>
  <c r="P96" i="7"/>
  <c r="BK96" i="7"/>
  <c r="J96" i="7"/>
  <c r="BE96" i="7" s="1"/>
  <c r="BI94" i="7"/>
  <c r="BH94" i="7"/>
  <c r="BG94" i="7"/>
  <c r="BF94" i="7"/>
  <c r="T94" i="7"/>
  <c r="R94" i="7"/>
  <c r="P94" i="7"/>
  <c r="BK94" i="7"/>
  <c r="J94" i="7"/>
  <c r="BE94" i="7"/>
  <c r="BI92" i="7"/>
  <c r="BH92" i="7"/>
  <c r="BG92" i="7"/>
  <c r="BF92" i="7"/>
  <c r="T92" i="7"/>
  <c r="R92" i="7"/>
  <c r="P92" i="7"/>
  <c r="BK92" i="7"/>
  <c r="J92" i="7"/>
  <c r="BE92" i="7" s="1"/>
  <c r="BI90" i="7"/>
  <c r="BH90" i="7"/>
  <c r="BG90" i="7"/>
  <c r="BF90" i="7"/>
  <c r="T90" i="7"/>
  <c r="R90" i="7"/>
  <c r="P90" i="7"/>
  <c r="BK90" i="7"/>
  <c r="J90" i="7"/>
  <c r="BE90" i="7"/>
  <c r="BI88" i="7"/>
  <c r="BH88" i="7"/>
  <c r="BG88" i="7"/>
  <c r="BF88" i="7"/>
  <c r="T88" i="7"/>
  <c r="R88" i="7"/>
  <c r="P88" i="7"/>
  <c r="BK88" i="7"/>
  <c r="J88" i="7"/>
  <c r="BE88" i="7" s="1"/>
  <c r="J32" i="7" s="1"/>
  <c r="AV59" i="1" s="1"/>
  <c r="BI86" i="7"/>
  <c r="BH86" i="7"/>
  <c r="BG86" i="7"/>
  <c r="BF86" i="7"/>
  <c r="T86" i="7"/>
  <c r="R86" i="7"/>
  <c r="P86" i="7"/>
  <c r="BK86" i="7"/>
  <c r="J86" i="7"/>
  <c r="BE86" i="7"/>
  <c r="BI85" i="7"/>
  <c r="F36" i="7" s="1"/>
  <c r="BD59" i="1"/>
  <c r="BH85" i="7"/>
  <c r="BG85" i="7"/>
  <c r="F34" i="7"/>
  <c r="BB59" i="1" s="1"/>
  <c r="BF85" i="7"/>
  <c r="T85" i="7"/>
  <c r="T84" i="7"/>
  <c r="T83" i="7" s="1"/>
  <c r="R85" i="7"/>
  <c r="P85" i="7"/>
  <c r="P84" i="7" s="1"/>
  <c r="P83" i="7" s="1"/>
  <c r="AU59" i="1" s="1"/>
  <c r="BK85" i="7"/>
  <c r="BK84" i="7" s="1"/>
  <c r="BK83" i="7" s="1"/>
  <c r="J83" i="7" s="1"/>
  <c r="J85" i="7"/>
  <c r="BE85" i="7"/>
  <c r="F79" i="7"/>
  <c r="F77" i="7"/>
  <c r="E75" i="7"/>
  <c r="F55" i="7"/>
  <c r="F53" i="7"/>
  <c r="E51" i="7"/>
  <c r="J23" i="7"/>
  <c r="E23" i="7"/>
  <c r="J79" i="7" s="1"/>
  <c r="J55" i="7"/>
  <c r="J22" i="7"/>
  <c r="J20" i="7"/>
  <c r="E20" i="7"/>
  <c r="F80" i="7"/>
  <c r="F56" i="7"/>
  <c r="J19" i="7"/>
  <c r="J14" i="7"/>
  <c r="J77" i="7"/>
  <c r="J53" i="7"/>
  <c r="E7" i="7"/>
  <c r="E71" i="7" s="1"/>
  <c r="E47" i="7"/>
  <c r="AY58" i="1"/>
  <c r="AX58" i="1"/>
  <c r="BI198" i="6"/>
  <c r="BH198" i="6"/>
  <c r="BG198" i="6"/>
  <c r="BF198" i="6"/>
  <c r="T198" i="6"/>
  <c r="R198" i="6"/>
  <c r="P198" i="6"/>
  <c r="P195" i="6" s="1"/>
  <c r="BK198" i="6"/>
  <c r="J198" i="6"/>
  <c r="BE198" i="6"/>
  <c r="BI197" i="6"/>
  <c r="BH197" i="6"/>
  <c r="BG197" i="6"/>
  <c r="BF197" i="6"/>
  <c r="T197" i="6"/>
  <c r="T195" i="6" s="1"/>
  <c r="R197" i="6"/>
  <c r="P197" i="6"/>
  <c r="BK197" i="6"/>
  <c r="J197" i="6"/>
  <c r="BE197" i="6" s="1"/>
  <c r="BI196" i="6"/>
  <c r="BH196" i="6"/>
  <c r="BG196" i="6"/>
  <c r="BF196" i="6"/>
  <c r="T196" i="6"/>
  <c r="R196" i="6"/>
  <c r="R195" i="6" s="1"/>
  <c r="P196" i="6"/>
  <c r="BK196" i="6"/>
  <c r="J196" i="6"/>
  <c r="BE196" i="6"/>
  <c r="BI193" i="6"/>
  <c r="BH193" i="6"/>
  <c r="BG193" i="6"/>
  <c r="BF193" i="6"/>
  <c r="T193" i="6"/>
  <c r="R193" i="6"/>
  <c r="P193" i="6"/>
  <c r="BK193" i="6"/>
  <c r="J193" i="6"/>
  <c r="BE193" i="6"/>
  <c r="BI191" i="6"/>
  <c r="BH191" i="6"/>
  <c r="BG191" i="6"/>
  <c r="BF191" i="6"/>
  <c r="T191" i="6"/>
  <c r="R191" i="6"/>
  <c r="P191" i="6"/>
  <c r="BK191" i="6"/>
  <c r="J191" i="6"/>
  <c r="BE191" i="6" s="1"/>
  <c r="BI189" i="6"/>
  <c r="BH189" i="6"/>
  <c r="BG189" i="6"/>
  <c r="BF189" i="6"/>
  <c r="T189" i="6"/>
  <c r="R189" i="6"/>
  <c r="P189" i="6"/>
  <c r="BK189" i="6"/>
  <c r="J189" i="6"/>
  <c r="BE189" i="6"/>
  <c r="BI188" i="6"/>
  <c r="BH188" i="6"/>
  <c r="BG188" i="6"/>
  <c r="BF188" i="6"/>
  <c r="T188" i="6"/>
  <c r="R188" i="6"/>
  <c r="P188" i="6"/>
  <c r="BK188" i="6"/>
  <c r="J188" i="6"/>
  <c r="BE188" i="6" s="1"/>
  <c r="BI186" i="6"/>
  <c r="BH186" i="6"/>
  <c r="BG186" i="6"/>
  <c r="BF186" i="6"/>
  <c r="T186" i="6"/>
  <c r="R186" i="6"/>
  <c r="R184" i="6" s="1"/>
  <c r="P186" i="6"/>
  <c r="BK186" i="6"/>
  <c r="J186" i="6"/>
  <c r="BE186" i="6"/>
  <c r="BI185" i="6"/>
  <c r="BH185" i="6"/>
  <c r="BG185" i="6"/>
  <c r="BF185" i="6"/>
  <c r="T185" i="6"/>
  <c r="R185" i="6"/>
  <c r="P185" i="6"/>
  <c r="P184" i="6" s="1"/>
  <c r="BK185" i="6"/>
  <c r="BK184" i="6"/>
  <c r="J184" i="6"/>
  <c r="J67" i="6" s="1"/>
  <c r="J185" i="6"/>
  <c r="BE185" i="6"/>
  <c r="BI182" i="6"/>
  <c r="BH182" i="6"/>
  <c r="BG182" i="6"/>
  <c r="BF182" i="6"/>
  <c r="T182" i="6"/>
  <c r="R182" i="6"/>
  <c r="P182" i="6"/>
  <c r="BK182" i="6"/>
  <c r="J182" i="6"/>
  <c r="BE182" i="6" s="1"/>
  <c r="BI177" i="6"/>
  <c r="BH177" i="6"/>
  <c r="BG177" i="6"/>
  <c r="BF177" i="6"/>
  <c r="T177" i="6"/>
  <c r="R177" i="6"/>
  <c r="P177" i="6"/>
  <c r="BK177" i="6"/>
  <c r="J177" i="6"/>
  <c r="BE177" i="6"/>
  <c r="BI175" i="6"/>
  <c r="BH175" i="6"/>
  <c r="BG175" i="6"/>
  <c r="BF175" i="6"/>
  <c r="T175" i="6"/>
  <c r="R175" i="6"/>
  <c r="P175" i="6"/>
  <c r="BK175" i="6"/>
  <c r="J175" i="6"/>
  <c r="BE175" i="6" s="1"/>
  <c r="BI173" i="6"/>
  <c r="BH173" i="6"/>
  <c r="BG173" i="6"/>
  <c r="BF173" i="6"/>
  <c r="T173" i="6"/>
  <c r="R173" i="6"/>
  <c r="P173" i="6"/>
  <c r="BK173" i="6"/>
  <c r="J173" i="6"/>
  <c r="BE173" i="6"/>
  <c r="BI171" i="6"/>
  <c r="BH171" i="6"/>
  <c r="BG171" i="6"/>
  <c r="BF171" i="6"/>
  <c r="T171" i="6"/>
  <c r="R171" i="6"/>
  <c r="P171" i="6"/>
  <c r="BK171" i="6"/>
  <c r="J171" i="6"/>
  <c r="BE171" i="6" s="1"/>
  <c r="BI169" i="6"/>
  <c r="BH169" i="6"/>
  <c r="BG169" i="6"/>
  <c r="BF169" i="6"/>
  <c r="T169" i="6"/>
  <c r="R169" i="6"/>
  <c r="P169" i="6"/>
  <c r="P166" i="6" s="1"/>
  <c r="BK169" i="6"/>
  <c r="J169" i="6"/>
  <c r="BE169" i="6"/>
  <c r="BI168" i="6"/>
  <c r="BH168" i="6"/>
  <c r="BG168" i="6"/>
  <c r="BF168" i="6"/>
  <c r="T168" i="6"/>
  <c r="T166" i="6" s="1"/>
  <c r="R168" i="6"/>
  <c r="P168" i="6"/>
  <c r="BK168" i="6"/>
  <c r="J168" i="6"/>
  <c r="BE168" i="6" s="1"/>
  <c r="BI167" i="6"/>
  <c r="BH167" i="6"/>
  <c r="BG167" i="6"/>
  <c r="BF167" i="6"/>
  <c r="T167" i="6"/>
  <c r="R167" i="6"/>
  <c r="P167" i="6"/>
  <c r="BK167" i="6"/>
  <c r="J167" i="6"/>
  <c r="BE167" i="6"/>
  <c r="BI164" i="6"/>
  <c r="BH164" i="6"/>
  <c r="BG164" i="6"/>
  <c r="BF164" i="6"/>
  <c r="T164" i="6"/>
  <c r="R164" i="6"/>
  <c r="P164" i="6"/>
  <c r="BK164" i="6"/>
  <c r="J164" i="6"/>
  <c r="BE164" i="6"/>
  <c r="BI162" i="6"/>
  <c r="BH162" i="6"/>
  <c r="BG162" i="6"/>
  <c r="BF162" i="6"/>
  <c r="T162" i="6"/>
  <c r="R162" i="6"/>
  <c r="P162" i="6"/>
  <c r="BK162" i="6"/>
  <c r="J162" i="6"/>
  <c r="BE162" i="6" s="1"/>
  <c r="BI160" i="6"/>
  <c r="BH160" i="6"/>
  <c r="BG160" i="6"/>
  <c r="BF160" i="6"/>
  <c r="T160" i="6"/>
  <c r="R160" i="6"/>
  <c r="P160" i="6"/>
  <c r="BK160" i="6"/>
  <c r="J160" i="6"/>
  <c r="BE160" i="6"/>
  <c r="BI158" i="6"/>
  <c r="BH158" i="6"/>
  <c r="BG158" i="6"/>
  <c r="BF158" i="6"/>
  <c r="T158" i="6"/>
  <c r="R158" i="6"/>
  <c r="R157" i="6"/>
  <c r="P158" i="6"/>
  <c r="BK158" i="6"/>
  <c r="BK157" i="6"/>
  <c r="J157" i="6"/>
  <c r="J65" i="6" s="1"/>
  <c r="J158" i="6"/>
  <c r="BE158" i="6"/>
  <c r="BI155" i="6"/>
  <c r="BH155" i="6"/>
  <c r="BG155" i="6"/>
  <c r="BF155" i="6"/>
  <c r="T155" i="6"/>
  <c r="R155" i="6"/>
  <c r="P155" i="6"/>
  <c r="BK155" i="6"/>
  <c r="J155" i="6"/>
  <c r="BE155" i="6" s="1"/>
  <c r="BI153" i="6"/>
  <c r="BH153" i="6"/>
  <c r="BG153" i="6"/>
  <c r="BF153" i="6"/>
  <c r="T153" i="6"/>
  <c r="R153" i="6"/>
  <c r="P153" i="6"/>
  <c r="BK153" i="6"/>
  <c r="J153" i="6"/>
  <c r="BE153" i="6"/>
  <c r="BI152" i="6"/>
  <c r="BH152" i="6"/>
  <c r="BG152" i="6"/>
  <c r="BF152" i="6"/>
  <c r="T152" i="6"/>
  <c r="R152" i="6"/>
  <c r="P152" i="6"/>
  <c r="BK152" i="6"/>
  <c r="J152" i="6"/>
  <c r="BE152" i="6" s="1"/>
  <c r="BI150" i="6"/>
  <c r="BH150" i="6"/>
  <c r="BG150" i="6"/>
  <c r="BF150" i="6"/>
  <c r="T150" i="6"/>
  <c r="R150" i="6"/>
  <c r="P150" i="6"/>
  <c r="BK150" i="6"/>
  <c r="J150" i="6"/>
  <c r="BE150" i="6"/>
  <c r="BI149" i="6"/>
  <c r="BH149" i="6"/>
  <c r="BG149" i="6"/>
  <c r="BF149" i="6"/>
  <c r="T149" i="6"/>
  <c r="R149" i="6"/>
  <c r="P149" i="6"/>
  <c r="BK149" i="6"/>
  <c r="J149" i="6"/>
  <c r="BE149" i="6" s="1"/>
  <c r="BI147" i="6"/>
  <c r="BH147" i="6"/>
  <c r="BG147" i="6"/>
  <c r="BF147" i="6"/>
  <c r="T147" i="6"/>
  <c r="R147" i="6"/>
  <c r="P147" i="6"/>
  <c r="BK147" i="6"/>
  <c r="J147" i="6"/>
  <c r="BE147" i="6"/>
  <c r="BI145" i="6"/>
  <c r="BH145" i="6"/>
  <c r="BG145" i="6"/>
  <c r="BF145" i="6"/>
  <c r="T145" i="6"/>
  <c r="R145" i="6"/>
  <c r="P145" i="6"/>
  <c r="BK145" i="6"/>
  <c r="BK136" i="6" s="1"/>
  <c r="J136" i="6" s="1"/>
  <c r="J64" i="6" s="1"/>
  <c r="J145" i="6"/>
  <c r="BE145" i="6" s="1"/>
  <c r="BI141" i="6"/>
  <c r="BH141" i="6"/>
  <c r="BG141" i="6"/>
  <c r="BF141" i="6"/>
  <c r="T141" i="6"/>
  <c r="R141" i="6"/>
  <c r="R136" i="6" s="1"/>
  <c r="P141" i="6"/>
  <c r="BK141" i="6"/>
  <c r="J141" i="6"/>
  <c r="BE141" i="6"/>
  <c r="BI137" i="6"/>
  <c r="BH137" i="6"/>
  <c r="BG137" i="6"/>
  <c r="BF137" i="6"/>
  <c r="T137" i="6"/>
  <c r="T136" i="6" s="1"/>
  <c r="R137" i="6"/>
  <c r="P137" i="6"/>
  <c r="BK137" i="6"/>
  <c r="J137" i="6"/>
  <c r="BE137" i="6"/>
  <c r="BI131" i="6"/>
  <c r="BH131" i="6"/>
  <c r="BG131" i="6"/>
  <c r="BF131" i="6"/>
  <c r="T131" i="6"/>
  <c r="T130" i="6" s="1"/>
  <c r="R131" i="6"/>
  <c r="R130" i="6"/>
  <c r="P131" i="6"/>
  <c r="P130" i="6" s="1"/>
  <c r="BK131" i="6"/>
  <c r="BK130" i="6"/>
  <c r="J130" i="6"/>
  <c r="J63" i="6" s="1"/>
  <c r="J131" i="6"/>
  <c r="BE131" i="6"/>
  <c r="BI128" i="6"/>
  <c r="BH128" i="6"/>
  <c r="BG128" i="6"/>
  <c r="BF128" i="6"/>
  <c r="T128" i="6"/>
  <c r="R128" i="6"/>
  <c r="P128" i="6"/>
  <c r="BK128" i="6"/>
  <c r="J128" i="6"/>
  <c r="BE128" i="6" s="1"/>
  <c r="BI126" i="6"/>
  <c r="BH126" i="6"/>
  <c r="BG126" i="6"/>
  <c r="BF126" i="6"/>
  <c r="T126" i="6"/>
  <c r="R126" i="6"/>
  <c r="P126" i="6"/>
  <c r="BK126" i="6"/>
  <c r="J126" i="6"/>
  <c r="BE126" i="6"/>
  <c r="BI124" i="6"/>
  <c r="BH124" i="6"/>
  <c r="BG124" i="6"/>
  <c r="BF124" i="6"/>
  <c r="T124" i="6"/>
  <c r="R124" i="6"/>
  <c r="P124" i="6"/>
  <c r="BK124" i="6"/>
  <c r="J124" i="6"/>
  <c r="BE124" i="6" s="1"/>
  <c r="BI122" i="6"/>
  <c r="BH122" i="6"/>
  <c r="BG122" i="6"/>
  <c r="BF122" i="6"/>
  <c r="T122" i="6"/>
  <c r="R122" i="6"/>
  <c r="P122" i="6"/>
  <c r="BK122" i="6"/>
  <c r="J122" i="6"/>
  <c r="BE122" i="6"/>
  <c r="BI120" i="6"/>
  <c r="BH120" i="6"/>
  <c r="BG120" i="6"/>
  <c r="BF120" i="6"/>
  <c r="T120" i="6"/>
  <c r="R120" i="6"/>
  <c r="P120" i="6"/>
  <c r="BK120" i="6"/>
  <c r="J120" i="6"/>
  <c r="BE120" i="6" s="1"/>
  <c r="BI119" i="6"/>
  <c r="BH119" i="6"/>
  <c r="BG119" i="6"/>
  <c r="BF119" i="6"/>
  <c r="T119" i="6"/>
  <c r="R119" i="6"/>
  <c r="P119" i="6"/>
  <c r="BK119" i="6"/>
  <c r="J119" i="6"/>
  <c r="BE119" i="6"/>
  <c r="BI117" i="6"/>
  <c r="BH117" i="6"/>
  <c r="BG117" i="6"/>
  <c r="BF117" i="6"/>
  <c r="T117" i="6"/>
  <c r="R117" i="6"/>
  <c r="P117" i="6"/>
  <c r="BK117" i="6"/>
  <c r="J117" i="6"/>
  <c r="BE117" i="6" s="1"/>
  <c r="BI115" i="6"/>
  <c r="BH115" i="6"/>
  <c r="BG115" i="6"/>
  <c r="BF115" i="6"/>
  <c r="T115" i="6"/>
  <c r="R115" i="6"/>
  <c r="P115" i="6"/>
  <c r="BK115" i="6"/>
  <c r="J115" i="6"/>
  <c r="BE115" i="6"/>
  <c r="BI114" i="6"/>
  <c r="BH114" i="6"/>
  <c r="BG114" i="6"/>
  <c r="BF114" i="6"/>
  <c r="T114" i="6"/>
  <c r="R114" i="6"/>
  <c r="P114" i="6"/>
  <c r="BK114" i="6"/>
  <c r="J114" i="6"/>
  <c r="BE114" i="6" s="1"/>
  <c r="BI112" i="6"/>
  <c r="BH112" i="6"/>
  <c r="BG112" i="6"/>
  <c r="BF112" i="6"/>
  <c r="T112" i="6"/>
  <c r="R112" i="6"/>
  <c r="P112" i="6"/>
  <c r="BK112" i="6"/>
  <c r="J112" i="6"/>
  <c r="BE112" i="6"/>
  <c r="BI111" i="6"/>
  <c r="BH111" i="6"/>
  <c r="BG111" i="6"/>
  <c r="BF111" i="6"/>
  <c r="T111" i="6"/>
  <c r="R111" i="6"/>
  <c r="P111" i="6"/>
  <c r="BK111" i="6"/>
  <c r="J111" i="6"/>
  <c r="BE111" i="6" s="1"/>
  <c r="BI110" i="6"/>
  <c r="BH110" i="6"/>
  <c r="BG110" i="6"/>
  <c r="BF110" i="6"/>
  <c r="T110" i="6"/>
  <c r="R110" i="6"/>
  <c r="P110" i="6"/>
  <c r="BK110" i="6"/>
  <c r="J110" i="6"/>
  <c r="BE110" i="6"/>
  <c r="BI109" i="6"/>
  <c r="BH109" i="6"/>
  <c r="BG109" i="6"/>
  <c r="BF109" i="6"/>
  <c r="T109" i="6"/>
  <c r="R109" i="6"/>
  <c r="P109" i="6"/>
  <c r="BK109" i="6"/>
  <c r="J109" i="6"/>
  <c r="BE109" i="6" s="1"/>
  <c r="BI108" i="6"/>
  <c r="BH108" i="6"/>
  <c r="BG108" i="6"/>
  <c r="BF108" i="6"/>
  <c r="T108" i="6"/>
  <c r="R108" i="6"/>
  <c r="P108" i="6"/>
  <c r="BK108" i="6"/>
  <c r="J108" i="6"/>
  <c r="BE108" i="6"/>
  <c r="BI107" i="6"/>
  <c r="BH107" i="6"/>
  <c r="BG107" i="6"/>
  <c r="BF107" i="6"/>
  <c r="T107" i="6"/>
  <c r="R107" i="6"/>
  <c r="P107" i="6"/>
  <c r="BK107" i="6"/>
  <c r="J107" i="6"/>
  <c r="BE107" i="6" s="1"/>
  <c r="BI106" i="6"/>
  <c r="BH106" i="6"/>
  <c r="BG106" i="6"/>
  <c r="BF106" i="6"/>
  <c r="T106" i="6"/>
  <c r="R106" i="6"/>
  <c r="P106" i="6"/>
  <c r="BK106" i="6"/>
  <c r="J106" i="6"/>
  <c r="BE106" i="6"/>
  <c r="BI105" i="6"/>
  <c r="BH105" i="6"/>
  <c r="BG105" i="6"/>
  <c r="BF105" i="6"/>
  <c r="J33" i="6" s="1"/>
  <c r="AW58" i="1" s="1"/>
  <c r="T105" i="6"/>
  <c r="R105" i="6"/>
  <c r="P105" i="6"/>
  <c r="BK105" i="6"/>
  <c r="J105" i="6"/>
  <c r="BE105" i="6" s="1"/>
  <c r="BI103" i="6"/>
  <c r="BH103" i="6"/>
  <c r="BG103" i="6"/>
  <c r="BF103" i="6"/>
  <c r="T103" i="6"/>
  <c r="R103" i="6"/>
  <c r="P103" i="6"/>
  <c r="BK103" i="6"/>
  <c r="J103" i="6"/>
  <c r="BE103" i="6"/>
  <c r="BI101" i="6"/>
  <c r="BH101" i="6"/>
  <c r="BG101" i="6"/>
  <c r="BF101" i="6"/>
  <c r="T101" i="6"/>
  <c r="R101" i="6"/>
  <c r="P101" i="6"/>
  <c r="BK101" i="6"/>
  <c r="J101" i="6"/>
  <c r="BE101" i="6" s="1"/>
  <c r="BI99" i="6"/>
  <c r="BH99" i="6"/>
  <c r="BG99" i="6"/>
  <c r="BF99" i="6"/>
  <c r="T99" i="6"/>
  <c r="R99" i="6"/>
  <c r="P99" i="6"/>
  <c r="BK99" i="6"/>
  <c r="J99" i="6"/>
  <c r="BE99" i="6"/>
  <c r="BI95" i="6"/>
  <c r="BH95" i="6"/>
  <c r="BG95" i="6"/>
  <c r="BF95" i="6"/>
  <c r="T95" i="6"/>
  <c r="R95" i="6"/>
  <c r="P95" i="6"/>
  <c r="BK95" i="6"/>
  <c r="J95" i="6"/>
  <c r="BE95" i="6" s="1"/>
  <c r="BI93" i="6"/>
  <c r="F36" i="6"/>
  <c r="BD58" i="1" s="1"/>
  <c r="BD56" i="1" s="1"/>
  <c r="BH93" i="6"/>
  <c r="BG93" i="6"/>
  <c r="F34" i="6" s="1"/>
  <c r="BB58" i="1" s="1"/>
  <c r="BF93" i="6"/>
  <c r="T93" i="6"/>
  <c r="T92" i="6" s="1"/>
  <c r="R93" i="6"/>
  <c r="P93" i="6"/>
  <c r="P92" i="6" s="1"/>
  <c r="BK93" i="6"/>
  <c r="J93" i="6"/>
  <c r="BE93" i="6" s="1"/>
  <c r="F86" i="6"/>
  <c r="F84" i="6"/>
  <c r="E82" i="6"/>
  <c r="F55" i="6"/>
  <c r="F53" i="6"/>
  <c r="E51" i="6"/>
  <c r="J23" i="6"/>
  <c r="E23" i="6"/>
  <c r="J55" i="6" s="1"/>
  <c r="J86" i="6"/>
  <c r="J22" i="6"/>
  <c r="J20" i="6"/>
  <c r="E20" i="6"/>
  <c r="J19" i="6"/>
  <c r="J14" i="6"/>
  <c r="E7" i="6"/>
  <c r="E47" i="6" s="1"/>
  <c r="E78" i="6"/>
  <c r="AY57" i="1"/>
  <c r="AX57" i="1"/>
  <c r="BI85" i="5"/>
  <c r="F36" i="5" s="1"/>
  <c r="BD57" i="1" s="1"/>
  <c r="BH85" i="5"/>
  <c r="F35" i="5"/>
  <c r="BC57" i="1" s="1"/>
  <c r="BG85" i="5"/>
  <c r="F34" i="5"/>
  <c r="BB57" i="1"/>
  <c r="BB56" i="1" s="1"/>
  <c r="AX56" i="1" s="1"/>
  <c r="BF85" i="5"/>
  <c r="J33" i="5"/>
  <c r="AW57" i="1"/>
  <c r="F33" i="5"/>
  <c r="BA57" i="1" s="1"/>
  <c r="T85" i="5"/>
  <c r="T84" i="5"/>
  <c r="T83" i="5"/>
  <c r="R85" i="5"/>
  <c r="R84" i="5"/>
  <c r="R83" i="5"/>
  <c r="P85" i="5"/>
  <c r="P84" i="5" s="1"/>
  <c r="P83" i="5" s="1"/>
  <c r="AU57" i="1"/>
  <c r="BK85" i="5"/>
  <c r="BK84" i="5" s="1"/>
  <c r="J84" i="5" s="1"/>
  <c r="J61" i="5" s="1"/>
  <c r="J85" i="5"/>
  <c r="BE85" i="5" s="1"/>
  <c r="J32" i="5" s="1"/>
  <c r="AV57" i="1" s="1"/>
  <c r="AT57" i="1" s="1"/>
  <c r="F79" i="5"/>
  <c r="F77" i="5"/>
  <c r="E75" i="5"/>
  <c r="F55" i="5"/>
  <c r="F53" i="5"/>
  <c r="E51" i="5"/>
  <c r="J23" i="5"/>
  <c r="E23" i="5"/>
  <c r="J55" i="5" s="1"/>
  <c r="J79" i="5"/>
  <c r="J22" i="5"/>
  <c r="J20" i="5"/>
  <c r="E20" i="5"/>
  <c r="J19" i="5"/>
  <c r="J14" i="5"/>
  <c r="E7" i="5"/>
  <c r="E47" i="5" s="1"/>
  <c r="E71" i="5"/>
  <c r="AY55" i="1"/>
  <c r="AX55" i="1"/>
  <c r="BI97" i="4"/>
  <c r="BH97" i="4"/>
  <c r="BG97" i="4"/>
  <c r="BF97" i="4"/>
  <c r="T97" i="4"/>
  <c r="R97" i="4"/>
  <c r="P97" i="4"/>
  <c r="BK97" i="4"/>
  <c r="J97" i="4"/>
  <c r="BE97" i="4" s="1"/>
  <c r="BI96" i="4"/>
  <c r="BH96" i="4"/>
  <c r="BG96" i="4"/>
  <c r="BF96" i="4"/>
  <c r="T96" i="4"/>
  <c r="R96" i="4"/>
  <c r="P96" i="4"/>
  <c r="BK96" i="4"/>
  <c r="J96" i="4"/>
  <c r="BE96" i="4"/>
  <c r="BI95" i="4"/>
  <c r="BH95" i="4"/>
  <c r="BG95" i="4"/>
  <c r="BF95" i="4"/>
  <c r="T95" i="4"/>
  <c r="R95" i="4"/>
  <c r="P95" i="4"/>
  <c r="BK95" i="4"/>
  <c r="J95" i="4"/>
  <c r="BE95" i="4" s="1"/>
  <c r="BI93" i="4"/>
  <c r="BH93" i="4"/>
  <c r="BG93" i="4"/>
  <c r="BF93" i="4"/>
  <c r="T93" i="4"/>
  <c r="R93" i="4"/>
  <c r="P93" i="4"/>
  <c r="BK93" i="4"/>
  <c r="J93" i="4"/>
  <c r="BE93" i="4"/>
  <c r="BI91" i="4"/>
  <c r="BH91" i="4"/>
  <c r="BG91" i="4"/>
  <c r="BF91" i="4"/>
  <c r="T91" i="4"/>
  <c r="R91" i="4"/>
  <c r="P91" i="4"/>
  <c r="BK91" i="4"/>
  <c r="J91" i="4"/>
  <c r="BE91" i="4"/>
  <c r="BI89" i="4"/>
  <c r="BH89" i="4"/>
  <c r="BG89" i="4"/>
  <c r="BF89" i="4"/>
  <c r="J33" i="4" s="1"/>
  <c r="AW55" i="1" s="1"/>
  <c r="T89" i="4"/>
  <c r="R89" i="4"/>
  <c r="P89" i="4"/>
  <c r="P84" i="4" s="1"/>
  <c r="P83" i="4" s="1"/>
  <c r="AU55" i="1" s="1"/>
  <c r="BK89" i="4"/>
  <c r="BK84" i="4" s="1"/>
  <c r="J89" i="4"/>
  <c r="BE89" i="4"/>
  <c r="BI87" i="4"/>
  <c r="F36" i="4" s="1"/>
  <c r="BD55" i="1" s="1"/>
  <c r="BH87" i="4"/>
  <c r="BG87" i="4"/>
  <c r="BF87" i="4"/>
  <c r="T87" i="4"/>
  <c r="R87" i="4"/>
  <c r="R84" i="4" s="1"/>
  <c r="R83" i="4" s="1"/>
  <c r="P87" i="4"/>
  <c r="BK87" i="4"/>
  <c r="J87" i="4"/>
  <c r="BE87" i="4"/>
  <c r="J32" i="4" s="1"/>
  <c r="AV55" i="1" s="1"/>
  <c r="AT55" i="1" s="1"/>
  <c r="BI85" i="4"/>
  <c r="BH85" i="4"/>
  <c r="F35" i="4" s="1"/>
  <c r="BC55" i="1" s="1"/>
  <c r="BG85" i="4"/>
  <c r="F34" i="4"/>
  <c r="BB55" i="1" s="1"/>
  <c r="BF85" i="4"/>
  <c r="F33" i="4" s="1"/>
  <c r="BA55" i="1" s="1"/>
  <c r="T85" i="4"/>
  <c r="T84" i="4"/>
  <c r="T83" i="4" s="1"/>
  <c r="R85" i="4"/>
  <c r="P85" i="4"/>
  <c r="BK85" i="4"/>
  <c r="J85" i="4"/>
  <c r="BE85" i="4"/>
  <c r="F32" i="4" s="1"/>
  <c r="AZ55" i="1" s="1"/>
  <c r="F79" i="4"/>
  <c r="F77" i="4"/>
  <c r="E75" i="4"/>
  <c r="F55" i="4"/>
  <c r="F53" i="4"/>
  <c r="E51" i="4"/>
  <c r="J23" i="4"/>
  <c r="E23" i="4"/>
  <c r="J79" i="4" s="1"/>
  <c r="J22" i="4"/>
  <c r="J20" i="4"/>
  <c r="E20" i="4"/>
  <c r="F80" i="4"/>
  <c r="F56" i="4"/>
  <c r="J19" i="4"/>
  <c r="J14" i="4"/>
  <c r="J77" i="4"/>
  <c r="J53" i="4"/>
  <c r="E7" i="4"/>
  <c r="E71" i="4" s="1"/>
  <c r="AY54" i="1"/>
  <c r="AX54" i="1"/>
  <c r="BI556" i="3"/>
  <c r="BH556" i="3"/>
  <c r="BG556" i="3"/>
  <c r="BF556" i="3"/>
  <c r="T556" i="3"/>
  <c r="R556" i="3"/>
  <c r="P556" i="3"/>
  <c r="BK556" i="3"/>
  <c r="J556" i="3"/>
  <c r="BE556" i="3"/>
  <c r="BI555" i="3"/>
  <c r="BH555" i="3"/>
  <c r="BG555" i="3"/>
  <c r="BF555" i="3"/>
  <c r="T555" i="3"/>
  <c r="R555" i="3"/>
  <c r="R550" i="3" s="1"/>
  <c r="P555" i="3"/>
  <c r="BK555" i="3"/>
  <c r="J555" i="3"/>
  <c r="BE555" i="3"/>
  <c r="BI553" i="3"/>
  <c r="BH553" i="3"/>
  <c r="BG553" i="3"/>
  <c r="BF553" i="3"/>
  <c r="T553" i="3"/>
  <c r="R553" i="3"/>
  <c r="P553" i="3"/>
  <c r="BK553" i="3"/>
  <c r="BK550" i="3" s="1"/>
  <c r="J550" i="3" s="1"/>
  <c r="J74" i="3" s="1"/>
  <c r="J553" i="3"/>
  <c r="BE553" i="3"/>
  <c r="BI551" i="3"/>
  <c r="BH551" i="3"/>
  <c r="BG551" i="3"/>
  <c r="BF551" i="3"/>
  <c r="T551" i="3"/>
  <c r="T550" i="3"/>
  <c r="R551" i="3"/>
  <c r="P551" i="3"/>
  <c r="P550" i="3"/>
  <c r="BK551" i="3"/>
  <c r="J551" i="3"/>
  <c r="BE551" i="3" s="1"/>
  <c r="BI548" i="3"/>
  <c r="BH548" i="3"/>
  <c r="BG548" i="3"/>
  <c r="BF548" i="3"/>
  <c r="T548" i="3"/>
  <c r="R548" i="3"/>
  <c r="P548" i="3"/>
  <c r="BK548" i="3"/>
  <c r="J548" i="3"/>
  <c r="BE548" i="3"/>
  <c r="BI546" i="3"/>
  <c r="BH546" i="3"/>
  <c r="BG546" i="3"/>
  <c r="BF546" i="3"/>
  <c r="T546" i="3"/>
  <c r="R546" i="3"/>
  <c r="P546" i="3"/>
  <c r="BK546" i="3"/>
  <c r="J546" i="3"/>
  <c r="BE546" i="3"/>
  <c r="BI544" i="3"/>
  <c r="BH544" i="3"/>
  <c r="BG544" i="3"/>
  <c r="BF544" i="3"/>
  <c r="T544" i="3"/>
  <c r="R544" i="3"/>
  <c r="P544" i="3"/>
  <c r="BK544" i="3"/>
  <c r="J544" i="3"/>
  <c r="BE544" i="3"/>
  <c r="BI542" i="3"/>
  <c r="BH542" i="3"/>
  <c r="BG542" i="3"/>
  <c r="BF542" i="3"/>
  <c r="T542" i="3"/>
  <c r="R542" i="3"/>
  <c r="P542" i="3"/>
  <c r="BK542" i="3"/>
  <c r="J542" i="3"/>
  <c r="BE542" i="3"/>
  <c r="BI538" i="3"/>
  <c r="BH538" i="3"/>
  <c r="BG538" i="3"/>
  <c r="BF538" i="3"/>
  <c r="T538" i="3"/>
  <c r="R538" i="3"/>
  <c r="P538" i="3"/>
  <c r="BK538" i="3"/>
  <c r="J538" i="3"/>
  <c r="BE538" i="3"/>
  <c r="BI534" i="3"/>
  <c r="BH534" i="3"/>
  <c r="BG534" i="3"/>
  <c r="BF534" i="3"/>
  <c r="T534" i="3"/>
  <c r="R534" i="3"/>
  <c r="P534" i="3"/>
  <c r="BK534" i="3"/>
  <c r="J534" i="3"/>
  <c r="BE534" i="3"/>
  <c r="BI530" i="3"/>
  <c r="BH530" i="3"/>
  <c r="BG530" i="3"/>
  <c r="BF530" i="3"/>
  <c r="T530" i="3"/>
  <c r="R530" i="3"/>
  <c r="R524" i="3" s="1"/>
  <c r="P530" i="3"/>
  <c r="BK530" i="3"/>
  <c r="J530" i="3"/>
  <c r="BE530" i="3"/>
  <c r="BI526" i="3"/>
  <c r="BH526" i="3"/>
  <c r="BG526" i="3"/>
  <c r="BF526" i="3"/>
  <c r="T526" i="3"/>
  <c r="R526" i="3"/>
  <c r="P526" i="3"/>
  <c r="BK526" i="3"/>
  <c r="BK524" i="3" s="1"/>
  <c r="J524" i="3" s="1"/>
  <c r="J73" i="3" s="1"/>
  <c r="J526" i="3"/>
  <c r="BE526" i="3"/>
  <c r="BI525" i="3"/>
  <c r="BH525" i="3"/>
  <c r="BG525" i="3"/>
  <c r="BF525" i="3"/>
  <c r="T525" i="3"/>
  <c r="T524" i="3"/>
  <c r="R525" i="3"/>
  <c r="P525" i="3"/>
  <c r="P524" i="3"/>
  <c r="BK525" i="3"/>
  <c r="J525" i="3"/>
  <c r="BE525" i="3" s="1"/>
  <c r="BI523" i="3"/>
  <c r="BH523" i="3"/>
  <c r="BG523" i="3"/>
  <c r="BF523" i="3"/>
  <c r="T523" i="3"/>
  <c r="R523" i="3"/>
  <c r="P523" i="3"/>
  <c r="BK523" i="3"/>
  <c r="J523" i="3"/>
  <c r="BE523" i="3"/>
  <c r="BI522" i="3"/>
  <c r="BH522" i="3"/>
  <c r="BG522" i="3"/>
  <c r="BF522" i="3"/>
  <c r="T522" i="3"/>
  <c r="R522" i="3"/>
  <c r="P522" i="3"/>
  <c r="BK522" i="3"/>
  <c r="J522" i="3"/>
  <c r="BE522" i="3"/>
  <c r="BI521" i="3"/>
  <c r="BH521" i="3"/>
  <c r="BG521" i="3"/>
  <c r="BF521" i="3"/>
  <c r="T521" i="3"/>
  <c r="R521" i="3"/>
  <c r="P521" i="3"/>
  <c r="BK521" i="3"/>
  <c r="J521" i="3"/>
  <c r="BE521" i="3"/>
  <c r="BI520" i="3"/>
  <c r="BH520" i="3"/>
  <c r="BG520" i="3"/>
  <c r="BF520" i="3"/>
  <c r="T520" i="3"/>
  <c r="R520" i="3"/>
  <c r="P520" i="3"/>
  <c r="BK520" i="3"/>
  <c r="J520" i="3"/>
  <c r="BE520" i="3"/>
  <c r="BI519" i="3"/>
  <c r="BH519" i="3"/>
  <c r="BG519" i="3"/>
  <c r="BF519" i="3"/>
  <c r="T519" i="3"/>
  <c r="R519" i="3"/>
  <c r="R502" i="3" s="1"/>
  <c r="P519" i="3"/>
  <c r="BK519" i="3"/>
  <c r="J519" i="3"/>
  <c r="BE519" i="3"/>
  <c r="BI517" i="3"/>
  <c r="BH517" i="3"/>
  <c r="BG517" i="3"/>
  <c r="BF517" i="3"/>
  <c r="T517" i="3"/>
  <c r="R517" i="3"/>
  <c r="P517" i="3"/>
  <c r="BK517" i="3"/>
  <c r="BK502" i="3" s="1"/>
  <c r="J502" i="3" s="1"/>
  <c r="J72" i="3" s="1"/>
  <c r="J517" i="3"/>
  <c r="BE517" i="3"/>
  <c r="BI503" i="3"/>
  <c r="BH503" i="3"/>
  <c r="BG503" i="3"/>
  <c r="BF503" i="3"/>
  <c r="T503" i="3"/>
  <c r="T502" i="3"/>
  <c r="R503" i="3"/>
  <c r="P503" i="3"/>
  <c r="P502" i="3"/>
  <c r="BK503" i="3"/>
  <c r="J503" i="3"/>
  <c r="BE503" i="3" s="1"/>
  <c r="BI501" i="3"/>
  <c r="BH501" i="3"/>
  <c r="BG501" i="3"/>
  <c r="BF501" i="3"/>
  <c r="T501" i="3"/>
  <c r="R501" i="3"/>
  <c r="P501" i="3"/>
  <c r="BK501" i="3"/>
  <c r="J501" i="3"/>
  <c r="BE501" i="3"/>
  <c r="BI500" i="3"/>
  <c r="BH500" i="3"/>
  <c r="BG500" i="3"/>
  <c r="BF500" i="3"/>
  <c r="T500" i="3"/>
  <c r="R500" i="3"/>
  <c r="P500" i="3"/>
  <c r="BK500" i="3"/>
  <c r="J500" i="3"/>
  <c r="BE500" i="3"/>
  <c r="BI499" i="3"/>
  <c r="BH499" i="3"/>
  <c r="BG499" i="3"/>
  <c r="BF499" i="3"/>
  <c r="T499" i="3"/>
  <c r="R499" i="3"/>
  <c r="R494" i="3" s="1"/>
  <c r="P499" i="3"/>
  <c r="BK499" i="3"/>
  <c r="J499" i="3"/>
  <c r="BE499" i="3"/>
  <c r="BI497" i="3"/>
  <c r="BH497" i="3"/>
  <c r="BG497" i="3"/>
  <c r="BF497" i="3"/>
  <c r="T497" i="3"/>
  <c r="R497" i="3"/>
  <c r="P497" i="3"/>
  <c r="BK497" i="3"/>
  <c r="BK494" i="3" s="1"/>
  <c r="J494" i="3" s="1"/>
  <c r="J71" i="3" s="1"/>
  <c r="J497" i="3"/>
  <c r="BE497" i="3"/>
  <c r="BI495" i="3"/>
  <c r="BH495" i="3"/>
  <c r="BG495" i="3"/>
  <c r="BF495" i="3"/>
  <c r="T495" i="3"/>
  <c r="T494" i="3"/>
  <c r="R495" i="3"/>
  <c r="P495" i="3"/>
  <c r="P494" i="3"/>
  <c r="BK495" i="3"/>
  <c r="J495" i="3"/>
  <c r="BE495" i="3" s="1"/>
  <c r="BI492" i="3"/>
  <c r="BH492" i="3"/>
  <c r="BG492" i="3"/>
  <c r="BF492" i="3"/>
  <c r="T492" i="3"/>
  <c r="T491" i="3"/>
  <c r="R492" i="3"/>
  <c r="R491" i="3"/>
  <c r="P492" i="3"/>
  <c r="P491" i="3"/>
  <c r="BK492" i="3"/>
  <c r="BK491" i="3"/>
  <c r="J491" i="3"/>
  <c r="J70" i="3" s="1"/>
  <c r="J492" i="3"/>
  <c r="BE492" i="3" s="1"/>
  <c r="BI490" i="3"/>
  <c r="BH490" i="3"/>
  <c r="BG490" i="3"/>
  <c r="BF490" i="3"/>
  <c r="T490" i="3"/>
  <c r="R490" i="3"/>
  <c r="P490" i="3"/>
  <c r="BK490" i="3"/>
  <c r="J490" i="3"/>
  <c r="BE490" i="3"/>
  <c r="BI489" i="3"/>
  <c r="BH489" i="3"/>
  <c r="BG489" i="3"/>
  <c r="BF489" i="3"/>
  <c r="T489" i="3"/>
  <c r="R489" i="3"/>
  <c r="P489" i="3"/>
  <c r="BK489" i="3"/>
  <c r="J489" i="3"/>
  <c r="BE489" i="3"/>
  <c r="BI487" i="3"/>
  <c r="BH487" i="3"/>
  <c r="BG487" i="3"/>
  <c r="BF487" i="3"/>
  <c r="T487" i="3"/>
  <c r="R487" i="3"/>
  <c r="P487" i="3"/>
  <c r="BK487" i="3"/>
  <c r="J487" i="3"/>
  <c r="BE487" i="3"/>
  <c r="BI485" i="3"/>
  <c r="BH485" i="3"/>
  <c r="BG485" i="3"/>
  <c r="BF485" i="3"/>
  <c r="T485" i="3"/>
  <c r="R485" i="3"/>
  <c r="P485" i="3"/>
  <c r="BK485" i="3"/>
  <c r="J485" i="3"/>
  <c r="BE485" i="3"/>
  <c r="BI483" i="3"/>
  <c r="BH483" i="3"/>
  <c r="BG483" i="3"/>
  <c r="BF483" i="3"/>
  <c r="T483" i="3"/>
  <c r="R483" i="3"/>
  <c r="P483" i="3"/>
  <c r="BK483" i="3"/>
  <c r="J483" i="3"/>
  <c r="BE483" i="3"/>
  <c r="BI471" i="3"/>
  <c r="BH471" i="3"/>
  <c r="BG471" i="3"/>
  <c r="BF471" i="3"/>
  <c r="T471" i="3"/>
  <c r="R471" i="3"/>
  <c r="P471" i="3"/>
  <c r="BK471" i="3"/>
  <c r="BK466" i="3" s="1"/>
  <c r="J471" i="3"/>
  <c r="BE471" i="3"/>
  <c r="BI469" i="3"/>
  <c r="BH469" i="3"/>
  <c r="BG469" i="3"/>
  <c r="BF469" i="3"/>
  <c r="T469" i="3"/>
  <c r="T466" i="3" s="1"/>
  <c r="T465" i="3" s="1"/>
  <c r="R469" i="3"/>
  <c r="P469" i="3"/>
  <c r="BK469" i="3"/>
  <c r="J469" i="3"/>
  <c r="BE469" i="3"/>
  <c r="BI467" i="3"/>
  <c r="BH467" i="3"/>
  <c r="BG467" i="3"/>
  <c r="BF467" i="3"/>
  <c r="T467" i="3"/>
  <c r="R467" i="3"/>
  <c r="R466" i="3" s="1"/>
  <c r="P467" i="3"/>
  <c r="P466" i="3"/>
  <c r="P465" i="3" s="1"/>
  <c r="BK467" i="3"/>
  <c r="J467" i="3"/>
  <c r="BE467" i="3"/>
  <c r="BI464" i="3"/>
  <c r="BH464" i="3"/>
  <c r="BG464" i="3"/>
  <c r="BF464" i="3"/>
  <c r="T464" i="3"/>
  <c r="T462" i="3" s="1"/>
  <c r="R464" i="3"/>
  <c r="P464" i="3"/>
  <c r="BK464" i="3"/>
  <c r="J464" i="3"/>
  <c r="BE464" i="3"/>
  <c r="BI463" i="3"/>
  <c r="BH463" i="3"/>
  <c r="BG463" i="3"/>
  <c r="BF463" i="3"/>
  <c r="T463" i="3"/>
  <c r="R463" i="3"/>
  <c r="R462" i="3"/>
  <c r="P463" i="3"/>
  <c r="P462" i="3"/>
  <c r="BK463" i="3"/>
  <c r="BK462" i="3"/>
  <c r="J462" i="3" s="1"/>
  <c r="J67" i="3" s="1"/>
  <c r="J463" i="3"/>
  <c r="BE463" i="3"/>
  <c r="BI460" i="3"/>
  <c r="BH460" i="3"/>
  <c r="BG460" i="3"/>
  <c r="BF460" i="3"/>
  <c r="T460" i="3"/>
  <c r="R460" i="3"/>
  <c r="P460" i="3"/>
  <c r="BK460" i="3"/>
  <c r="J460" i="3"/>
  <c r="BE460" i="3"/>
  <c r="BI458" i="3"/>
  <c r="BH458" i="3"/>
  <c r="BG458" i="3"/>
  <c r="BF458" i="3"/>
  <c r="T458" i="3"/>
  <c r="R458" i="3"/>
  <c r="P458" i="3"/>
  <c r="BK458" i="3"/>
  <c r="J458" i="3"/>
  <c r="BE458" i="3"/>
  <c r="BI456" i="3"/>
  <c r="BH456" i="3"/>
  <c r="BG456" i="3"/>
  <c r="BF456" i="3"/>
  <c r="T456" i="3"/>
  <c r="R456" i="3"/>
  <c r="P456" i="3"/>
  <c r="BK456" i="3"/>
  <c r="J456" i="3"/>
  <c r="BE456" i="3"/>
  <c r="BI455" i="3"/>
  <c r="BH455" i="3"/>
  <c r="BG455" i="3"/>
  <c r="BF455" i="3"/>
  <c r="T455" i="3"/>
  <c r="R455" i="3"/>
  <c r="R452" i="3" s="1"/>
  <c r="P455" i="3"/>
  <c r="BK455" i="3"/>
  <c r="J455" i="3"/>
  <c r="BE455" i="3"/>
  <c r="BI454" i="3"/>
  <c r="BH454" i="3"/>
  <c r="BG454" i="3"/>
  <c r="BF454" i="3"/>
  <c r="T454" i="3"/>
  <c r="R454" i="3"/>
  <c r="P454" i="3"/>
  <c r="BK454" i="3"/>
  <c r="BK452" i="3" s="1"/>
  <c r="J452" i="3" s="1"/>
  <c r="J66" i="3" s="1"/>
  <c r="J454" i="3"/>
  <c r="BE454" i="3"/>
  <c r="BI453" i="3"/>
  <c r="BH453" i="3"/>
  <c r="BG453" i="3"/>
  <c r="BF453" i="3"/>
  <c r="T453" i="3"/>
  <c r="T452" i="3"/>
  <c r="R453" i="3"/>
  <c r="P453" i="3"/>
  <c r="P452" i="3"/>
  <c r="BK453" i="3"/>
  <c r="J453" i="3"/>
  <c r="BE453" i="3" s="1"/>
  <c r="BI450" i="3"/>
  <c r="BH450" i="3"/>
  <c r="BG450" i="3"/>
  <c r="BF450" i="3"/>
  <c r="T450" i="3"/>
  <c r="R450" i="3"/>
  <c r="P450" i="3"/>
  <c r="BK450" i="3"/>
  <c r="J450" i="3"/>
  <c r="BE450" i="3"/>
  <c r="BI448" i="3"/>
  <c r="BH448" i="3"/>
  <c r="BG448" i="3"/>
  <c r="BF448" i="3"/>
  <c r="T448" i="3"/>
  <c r="R448" i="3"/>
  <c r="P448" i="3"/>
  <c r="BK448" i="3"/>
  <c r="J448" i="3"/>
  <c r="BE448" i="3"/>
  <c r="BI446" i="3"/>
  <c r="BH446" i="3"/>
  <c r="BG446" i="3"/>
  <c r="BF446" i="3"/>
  <c r="T446" i="3"/>
  <c r="R446" i="3"/>
  <c r="P446" i="3"/>
  <c r="BK446" i="3"/>
  <c r="J446" i="3"/>
  <c r="BE446" i="3"/>
  <c r="BI444" i="3"/>
  <c r="BH444" i="3"/>
  <c r="BG444" i="3"/>
  <c r="BF444" i="3"/>
  <c r="T444" i="3"/>
  <c r="R444" i="3"/>
  <c r="P444" i="3"/>
  <c r="BK444" i="3"/>
  <c r="J444" i="3"/>
  <c r="BE444" i="3"/>
  <c r="BI440" i="3"/>
  <c r="BH440" i="3"/>
  <c r="BG440" i="3"/>
  <c r="BF440" i="3"/>
  <c r="T440" i="3"/>
  <c r="R440" i="3"/>
  <c r="P440" i="3"/>
  <c r="BK440" i="3"/>
  <c r="J440" i="3"/>
  <c r="BE440" i="3"/>
  <c r="BI438" i="3"/>
  <c r="BH438" i="3"/>
  <c r="BG438" i="3"/>
  <c r="BF438" i="3"/>
  <c r="T438" i="3"/>
  <c r="R438" i="3"/>
  <c r="P438" i="3"/>
  <c r="BK438" i="3"/>
  <c r="J438" i="3"/>
  <c r="BE438" i="3"/>
  <c r="BI434" i="3"/>
  <c r="BH434" i="3"/>
  <c r="BG434" i="3"/>
  <c r="BF434" i="3"/>
  <c r="T434" i="3"/>
  <c r="R434" i="3"/>
  <c r="P434" i="3"/>
  <c r="BK434" i="3"/>
  <c r="J434" i="3"/>
  <c r="BE434" i="3"/>
  <c r="BI432" i="3"/>
  <c r="BH432" i="3"/>
  <c r="BG432" i="3"/>
  <c r="BF432" i="3"/>
  <c r="T432" i="3"/>
  <c r="R432" i="3"/>
  <c r="P432" i="3"/>
  <c r="BK432" i="3"/>
  <c r="J432" i="3"/>
  <c r="BE432" i="3"/>
  <c r="BI430" i="3"/>
  <c r="BH430" i="3"/>
  <c r="BG430" i="3"/>
  <c r="BF430" i="3"/>
  <c r="T430" i="3"/>
  <c r="R430" i="3"/>
  <c r="P430" i="3"/>
  <c r="BK430" i="3"/>
  <c r="J430" i="3"/>
  <c r="BE430" i="3"/>
  <c r="BI428" i="3"/>
  <c r="BH428" i="3"/>
  <c r="BG428" i="3"/>
  <c r="BF428" i="3"/>
  <c r="T428" i="3"/>
  <c r="R428" i="3"/>
  <c r="P428" i="3"/>
  <c r="BK428" i="3"/>
  <c r="J428" i="3"/>
  <c r="BE428" i="3"/>
  <c r="BI426" i="3"/>
  <c r="BH426" i="3"/>
  <c r="BG426" i="3"/>
  <c r="BF426" i="3"/>
  <c r="T426" i="3"/>
  <c r="R426" i="3"/>
  <c r="P426" i="3"/>
  <c r="BK426" i="3"/>
  <c r="J426" i="3"/>
  <c r="BE426" i="3"/>
  <c r="BI424" i="3"/>
  <c r="BH424" i="3"/>
  <c r="BG424" i="3"/>
  <c r="BF424" i="3"/>
  <c r="T424" i="3"/>
  <c r="R424" i="3"/>
  <c r="P424" i="3"/>
  <c r="BK424" i="3"/>
  <c r="J424" i="3"/>
  <c r="BE424" i="3"/>
  <c r="BI353" i="3"/>
  <c r="BH353" i="3"/>
  <c r="BG353" i="3"/>
  <c r="BF353" i="3"/>
  <c r="T353" i="3"/>
  <c r="R353" i="3"/>
  <c r="P353" i="3"/>
  <c r="BK353" i="3"/>
  <c r="J353" i="3"/>
  <c r="BE353" i="3"/>
  <c r="BI349" i="3"/>
  <c r="BH349" i="3"/>
  <c r="BG349" i="3"/>
  <c r="BF349" i="3"/>
  <c r="T349" i="3"/>
  <c r="R349" i="3"/>
  <c r="P349" i="3"/>
  <c r="BK349" i="3"/>
  <c r="J349" i="3"/>
  <c r="BE349" i="3"/>
  <c r="BI344" i="3"/>
  <c r="BH344" i="3"/>
  <c r="BG344" i="3"/>
  <c r="BF344" i="3"/>
  <c r="T344" i="3"/>
  <c r="R344" i="3"/>
  <c r="P344" i="3"/>
  <c r="BK344" i="3"/>
  <c r="J344" i="3"/>
  <c r="BE344" i="3"/>
  <c r="BI339" i="3"/>
  <c r="BH339" i="3"/>
  <c r="BG339" i="3"/>
  <c r="BF339" i="3"/>
  <c r="T339" i="3"/>
  <c r="R339" i="3"/>
  <c r="P339" i="3"/>
  <c r="BK339" i="3"/>
  <c r="J339" i="3"/>
  <c r="BE339" i="3"/>
  <c r="BI325" i="3"/>
  <c r="BH325" i="3"/>
  <c r="BG325" i="3"/>
  <c r="BF325" i="3"/>
  <c r="T325" i="3"/>
  <c r="R325" i="3"/>
  <c r="P325" i="3"/>
  <c r="BK325" i="3"/>
  <c r="J325" i="3"/>
  <c r="BE325" i="3"/>
  <c r="BI323" i="3"/>
  <c r="BH323" i="3"/>
  <c r="BG323" i="3"/>
  <c r="BF323" i="3"/>
  <c r="T323" i="3"/>
  <c r="R323" i="3"/>
  <c r="P323" i="3"/>
  <c r="BK323" i="3"/>
  <c r="J323" i="3"/>
  <c r="BE323" i="3"/>
  <c r="BI321" i="3"/>
  <c r="BH321" i="3"/>
  <c r="BG321" i="3"/>
  <c r="BF321" i="3"/>
  <c r="T321" i="3"/>
  <c r="R321" i="3"/>
  <c r="P321" i="3"/>
  <c r="BK321" i="3"/>
  <c r="J321" i="3"/>
  <c r="BE321" i="3"/>
  <c r="BI320" i="3"/>
  <c r="BH320" i="3"/>
  <c r="BG320" i="3"/>
  <c r="BF320" i="3"/>
  <c r="T320" i="3"/>
  <c r="R320" i="3"/>
  <c r="P320" i="3"/>
  <c r="P308" i="3" s="1"/>
  <c r="BK320" i="3"/>
  <c r="J320" i="3"/>
  <c r="BE320" i="3"/>
  <c r="BI318" i="3"/>
  <c r="BH318" i="3"/>
  <c r="BG318" i="3"/>
  <c r="BF318" i="3"/>
  <c r="T318" i="3"/>
  <c r="T308" i="3" s="1"/>
  <c r="R318" i="3"/>
  <c r="P318" i="3"/>
  <c r="BK318" i="3"/>
  <c r="J318" i="3"/>
  <c r="BE318" i="3"/>
  <c r="BI309" i="3"/>
  <c r="BH309" i="3"/>
  <c r="BG309" i="3"/>
  <c r="BF309" i="3"/>
  <c r="T309" i="3"/>
  <c r="R309" i="3"/>
  <c r="R308" i="3"/>
  <c r="P309" i="3"/>
  <c r="BK309" i="3"/>
  <c r="BK308" i="3"/>
  <c r="J308" i="3" s="1"/>
  <c r="J65" i="3" s="1"/>
  <c r="J309" i="3"/>
  <c r="BE309" i="3"/>
  <c r="BI306" i="3"/>
  <c r="BH306" i="3"/>
  <c r="BG306" i="3"/>
  <c r="BF306" i="3"/>
  <c r="T306" i="3"/>
  <c r="R306" i="3"/>
  <c r="P306" i="3"/>
  <c r="BK306" i="3"/>
  <c r="J306" i="3"/>
  <c r="BE306" i="3"/>
  <c r="BI305" i="3"/>
  <c r="BH305" i="3"/>
  <c r="BG305" i="3"/>
  <c r="BF305" i="3"/>
  <c r="T305" i="3"/>
  <c r="R305" i="3"/>
  <c r="P305" i="3"/>
  <c r="BK305" i="3"/>
  <c r="J305" i="3"/>
  <c r="BE305" i="3"/>
  <c r="BI289" i="3"/>
  <c r="BH289" i="3"/>
  <c r="BG289" i="3"/>
  <c r="BF289" i="3"/>
  <c r="T289" i="3"/>
  <c r="R289" i="3"/>
  <c r="P289" i="3"/>
  <c r="BK289" i="3"/>
  <c r="J289" i="3"/>
  <c r="BE289" i="3"/>
  <c r="BI285" i="3"/>
  <c r="BH285" i="3"/>
  <c r="BG285" i="3"/>
  <c r="BF285" i="3"/>
  <c r="T285" i="3"/>
  <c r="R285" i="3"/>
  <c r="P285" i="3"/>
  <c r="BK285" i="3"/>
  <c r="J285" i="3"/>
  <c r="BE285" i="3"/>
  <c r="BI283" i="3"/>
  <c r="BH283" i="3"/>
  <c r="BG283" i="3"/>
  <c r="BF283" i="3"/>
  <c r="T283" i="3"/>
  <c r="R283" i="3"/>
  <c r="P283" i="3"/>
  <c r="BK283" i="3"/>
  <c r="J283" i="3"/>
  <c r="BE283" i="3"/>
  <c r="BI281" i="3"/>
  <c r="BH281" i="3"/>
  <c r="BG281" i="3"/>
  <c r="BF281" i="3"/>
  <c r="T281" i="3"/>
  <c r="R281" i="3"/>
  <c r="P281" i="3"/>
  <c r="BK281" i="3"/>
  <c r="J281" i="3"/>
  <c r="BE281" i="3"/>
  <c r="BI279" i="3"/>
  <c r="BH279" i="3"/>
  <c r="BG279" i="3"/>
  <c r="BF279" i="3"/>
  <c r="T279" i="3"/>
  <c r="R279" i="3"/>
  <c r="P279" i="3"/>
  <c r="BK279" i="3"/>
  <c r="J279" i="3"/>
  <c r="BE279" i="3"/>
  <c r="BI277" i="3"/>
  <c r="BH277" i="3"/>
  <c r="BG277" i="3"/>
  <c r="BF277" i="3"/>
  <c r="T277" i="3"/>
  <c r="R277" i="3"/>
  <c r="P277" i="3"/>
  <c r="BK277" i="3"/>
  <c r="J277" i="3"/>
  <c r="BE277" i="3"/>
  <c r="BI275" i="3"/>
  <c r="BH275" i="3"/>
  <c r="BG275" i="3"/>
  <c r="BF275" i="3"/>
  <c r="T275" i="3"/>
  <c r="R275" i="3"/>
  <c r="P275" i="3"/>
  <c r="BK275" i="3"/>
  <c r="J275" i="3"/>
  <c r="BE275" i="3"/>
  <c r="BI204" i="3"/>
  <c r="BH204" i="3"/>
  <c r="BG204" i="3"/>
  <c r="BF204" i="3"/>
  <c r="T204" i="3"/>
  <c r="R204" i="3"/>
  <c r="P204" i="3"/>
  <c r="BK204" i="3"/>
  <c r="J204" i="3"/>
  <c r="BE204" i="3"/>
  <c r="BI202" i="3"/>
  <c r="BH202" i="3"/>
  <c r="BG202" i="3"/>
  <c r="BF202" i="3"/>
  <c r="T202" i="3"/>
  <c r="R202" i="3"/>
  <c r="P202" i="3"/>
  <c r="BK202" i="3"/>
  <c r="J202" i="3"/>
  <c r="BE202" i="3"/>
  <c r="BI200" i="3"/>
  <c r="BH200" i="3"/>
  <c r="BG200" i="3"/>
  <c r="BF200" i="3"/>
  <c r="T200" i="3"/>
  <c r="R200" i="3"/>
  <c r="P200" i="3"/>
  <c r="BK200" i="3"/>
  <c r="J200" i="3"/>
  <c r="BE200" i="3"/>
  <c r="BI129" i="3"/>
  <c r="BH129" i="3"/>
  <c r="BG129" i="3"/>
  <c r="BF129" i="3"/>
  <c r="T129" i="3"/>
  <c r="R129" i="3"/>
  <c r="P129" i="3"/>
  <c r="BK129" i="3"/>
  <c r="J129" i="3"/>
  <c r="BE129" i="3"/>
  <c r="BI125" i="3"/>
  <c r="BH125" i="3"/>
  <c r="BG125" i="3"/>
  <c r="BF125" i="3"/>
  <c r="T125" i="3"/>
  <c r="R125" i="3"/>
  <c r="P125" i="3"/>
  <c r="BK125" i="3"/>
  <c r="J125" i="3"/>
  <c r="BE125" i="3"/>
  <c r="BI123" i="3"/>
  <c r="BH123" i="3"/>
  <c r="BG123" i="3"/>
  <c r="BF123" i="3"/>
  <c r="T123" i="3"/>
  <c r="R123" i="3"/>
  <c r="P123" i="3"/>
  <c r="BK123" i="3"/>
  <c r="J123" i="3"/>
  <c r="BE123" i="3"/>
  <c r="BI121" i="3"/>
  <c r="BH121" i="3"/>
  <c r="BG121" i="3"/>
  <c r="BF121" i="3"/>
  <c r="T121" i="3"/>
  <c r="R121" i="3"/>
  <c r="P121" i="3"/>
  <c r="BK121" i="3"/>
  <c r="J121" i="3"/>
  <c r="BE121" i="3"/>
  <c r="BI119" i="3"/>
  <c r="BH119" i="3"/>
  <c r="BG119" i="3"/>
  <c r="BF119" i="3"/>
  <c r="T119" i="3"/>
  <c r="R119" i="3"/>
  <c r="P119" i="3"/>
  <c r="P114" i="3" s="1"/>
  <c r="BK119" i="3"/>
  <c r="J119" i="3"/>
  <c r="BE119" i="3"/>
  <c r="BI117" i="3"/>
  <c r="BH117" i="3"/>
  <c r="F35" i="3" s="1"/>
  <c r="BC54" i="1" s="1"/>
  <c r="BG117" i="3"/>
  <c r="BF117" i="3"/>
  <c r="T117" i="3"/>
  <c r="T114" i="3" s="1"/>
  <c r="T97" i="3" s="1"/>
  <c r="R117" i="3"/>
  <c r="P117" i="3"/>
  <c r="BK117" i="3"/>
  <c r="J117" i="3"/>
  <c r="BE117" i="3"/>
  <c r="BI115" i="3"/>
  <c r="BH115" i="3"/>
  <c r="BG115" i="3"/>
  <c r="BF115" i="3"/>
  <c r="T115" i="3"/>
  <c r="R115" i="3"/>
  <c r="R114" i="3"/>
  <c r="P115" i="3"/>
  <c r="BK115" i="3"/>
  <c r="BK114" i="3"/>
  <c r="J114" i="3" s="1"/>
  <c r="J64" i="3" s="1"/>
  <c r="J115" i="3"/>
  <c r="BE115" i="3"/>
  <c r="BI110" i="3"/>
  <c r="BH110" i="3"/>
  <c r="BG110" i="3"/>
  <c r="BF110" i="3"/>
  <c r="T110" i="3"/>
  <c r="T109" i="3"/>
  <c r="R110" i="3"/>
  <c r="R109" i="3"/>
  <c r="P110" i="3"/>
  <c r="P109" i="3"/>
  <c r="BK110" i="3"/>
  <c r="BK109" i="3"/>
  <c r="J109" i="3" s="1"/>
  <c r="J63" i="3" s="1"/>
  <c r="J110" i="3"/>
  <c r="BE110" i="3"/>
  <c r="BI104" i="3"/>
  <c r="BH104" i="3"/>
  <c r="BG104" i="3"/>
  <c r="F34" i="3" s="1"/>
  <c r="BB54" i="1" s="1"/>
  <c r="BF104" i="3"/>
  <c r="T104" i="3"/>
  <c r="R104" i="3"/>
  <c r="P104" i="3"/>
  <c r="P98" i="3" s="1"/>
  <c r="P97" i="3" s="1"/>
  <c r="P96" i="3" s="1"/>
  <c r="AU54" i="1" s="1"/>
  <c r="BK104" i="3"/>
  <c r="BK98" i="3" s="1"/>
  <c r="J104" i="3"/>
  <c r="BE104" i="3"/>
  <c r="BI99" i="3"/>
  <c r="F36" i="3"/>
  <c r="BD54" i="1" s="1"/>
  <c r="BH99" i="3"/>
  <c r="BG99" i="3"/>
  <c r="BF99" i="3"/>
  <c r="J33" i="3" s="1"/>
  <c r="AW54" i="1" s="1"/>
  <c r="T99" i="3"/>
  <c r="T98" i="3"/>
  <c r="R99" i="3"/>
  <c r="R98" i="3"/>
  <c r="P99" i="3"/>
  <c r="BK99" i="3"/>
  <c r="J99" i="3"/>
  <c r="BE99" i="3" s="1"/>
  <c r="F92" i="3"/>
  <c r="F90" i="3"/>
  <c r="E88" i="3"/>
  <c r="F55" i="3"/>
  <c r="F53" i="3"/>
  <c r="E51" i="3"/>
  <c r="J23" i="3"/>
  <c r="E23" i="3"/>
  <c r="J92" i="3" s="1"/>
  <c r="J22" i="3"/>
  <c r="J20" i="3"/>
  <c r="E20" i="3"/>
  <c r="F93" i="3"/>
  <c r="F56" i="3"/>
  <c r="J19" i="3"/>
  <c r="J14" i="3"/>
  <c r="J90" i="3"/>
  <c r="J53" i="3"/>
  <c r="E7" i="3"/>
  <c r="E84" i="3" s="1"/>
  <c r="AY53" i="1"/>
  <c r="AX53" i="1"/>
  <c r="BI85" i="2"/>
  <c r="F36" i="2"/>
  <c r="BD53" i="1"/>
  <c r="BH85" i="2"/>
  <c r="F35" i="2" s="1"/>
  <c r="BC53" i="1" s="1"/>
  <c r="BC52" i="1" s="1"/>
  <c r="BG85" i="2"/>
  <c r="F34" i="2"/>
  <c r="BB53" i="1" s="1"/>
  <c r="BB52" i="1" s="1"/>
  <c r="BF85" i="2"/>
  <c r="F33" i="2" s="1"/>
  <c r="BA53" i="1" s="1"/>
  <c r="J33" i="2"/>
  <c r="AW53" i="1"/>
  <c r="T85" i="2"/>
  <c r="T84" i="2"/>
  <c r="T83" i="2" s="1"/>
  <c r="R85" i="2"/>
  <c r="R84" i="2"/>
  <c r="R83" i="2"/>
  <c r="P85" i="2"/>
  <c r="P84" i="2"/>
  <c r="P83" i="2"/>
  <c r="AU53" i="1"/>
  <c r="AU52" i="1" s="1"/>
  <c r="BK85" i="2"/>
  <c r="BK84" i="2"/>
  <c r="J84" i="2"/>
  <c r="BK83" i="2"/>
  <c r="J83" i="2" s="1"/>
  <c r="J85" i="2"/>
  <c r="BE85" i="2"/>
  <c r="F32" i="2" s="1"/>
  <c r="AZ53" i="1" s="1"/>
  <c r="J32" i="2"/>
  <c r="AV53" i="1"/>
  <c r="AT53" i="1" s="1"/>
  <c r="J61" i="2"/>
  <c r="F79" i="2"/>
  <c r="F77" i="2"/>
  <c r="E75" i="2"/>
  <c r="F55" i="2"/>
  <c r="F53" i="2"/>
  <c r="E51" i="2"/>
  <c r="J23" i="2"/>
  <c r="E23" i="2"/>
  <c r="J79" i="2" s="1"/>
  <c r="J22" i="2"/>
  <c r="J20" i="2"/>
  <c r="E20" i="2"/>
  <c r="F80" i="2"/>
  <c r="F56" i="2"/>
  <c r="J19" i="2"/>
  <c r="J14" i="2"/>
  <c r="J77" i="2"/>
  <c r="J53" i="2"/>
  <c r="E7" i="2"/>
  <c r="E71" i="2" s="1"/>
  <c r="BD60" i="1"/>
  <c r="AS60" i="1"/>
  <c r="AS56" i="1"/>
  <c r="AS52" i="1"/>
  <c r="AS51" i="1"/>
  <c r="L47" i="1"/>
  <c r="AM46" i="1"/>
  <c r="L46" i="1"/>
  <c r="AM44" i="1"/>
  <c r="L44" i="1"/>
  <c r="L42" i="1"/>
  <c r="L41" i="1"/>
  <c r="BB51" i="1" l="1"/>
  <c r="AX52" i="1"/>
  <c r="R465" i="3"/>
  <c r="J32" i="6"/>
  <c r="AV58" i="1" s="1"/>
  <c r="AT58" i="1" s="1"/>
  <c r="F32" i="6"/>
  <c r="AZ58" i="1" s="1"/>
  <c r="AT59" i="1"/>
  <c r="AY52" i="1"/>
  <c r="F32" i="3"/>
  <c r="AZ54" i="1" s="1"/>
  <c r="AZ52" i="1" s="1"/>
  <c r="J32" i="3"/>
  <c r="AV54" i="1" s="1"/>
  <c r="AT54" i="1" s="1"/>
  <c r="R97" i="3"/>
  <c r="J60" i="2"/>
  <c r="J29" i="2"/>
  <c r="BK97" i="3"/>
  <c r="J98" i="3"/>
  <c r="J62" i="3" s="1"/>
  <c r="BK83" i="4"/>
  <c r="J83" i="4" s="1"/>
  <c r="J84" i="4"/>
  <c r="J61" i="4" s="1"/>
  <c r="BD52" i="1"/>
  <c r="BD51" i="1" s="1"/>
  <c r="W30" i="1" s="1"/>
  <c r="T96" i="3"/>
  <c r="BK465" i="3"/>
  <c r="J465" i="3" s="1"/>
  <c r="J68" i="3" s="1"/>
  <c r="J466" i="3"/>
  <c r="J69" i="3" s="1"/>
  <c r="J60" i="7"/>
  <c r="J29" i="7"/>
  <c r="P136" i="6"/>
  <c r="T128" i="8"/>
  <c r="E47" i="2"/>
  <c r="J55" i="2"/>
  <c r="E47" i="3"/>
  <c r="J55" i="3"/>
  <c r="E47" i="4"/>
  <c r="J55" i="4"/>
  <c r="F80" i="5"/>
  <c r="F56" i="5"/>
  <c r="F32" i="5"/>
  <c r="AZ57" i="1" s="1"/>
  <c r="R92" i="6"/>
  <c r="R91" i="6" s="1"/>
  <c r="R90" i="6" s="1"/>
  <c r="F35" i="6"/>
  <c r="BC58" i="1" s="1"/>
  <c r="T157" i="6"/>
  <c r="T91" i="6" s="1"/>
  <c r="T90" i="6" s="1"/>
  <c r="BK166" i="6"/>
  <c r="J166" i="6" s="1"/>
  <c r="J66" i="6" s="1"/>
  <c r="BK195" i="6"/>
  <c r="J195" i="6" s="1"/>
  <c r="J68" i="6" s="1"/>
  <c r="BK83" i="9"/>
  <c r="J83" i="9" s="1"/>
  <c r="J77" i="5"/>
  <c r="J53" i="5"/>
  <c r="F33" i="3"/>
  <c r="BA54" i="1" s="1"/>
  <c r="BA52" i="1" s="1"/>
  <c r="F87" i="6"/>
  <c r="F56" i="6"/>
  <c r="BK92" i="6"/>
  <c r="R166" i="6"/>
  <c r="F33" i="8"/>
  <c r="BA61" i="1" s="1"/>
  <c r="J33" i="8"/>
  <c r="AW61" i="1" s="1"/>
  <c r="J202" i="8"/>
  <c r="J92" i="8" s="1"/>
  <c r="BK201" i="8"/>
  <c r="J201" i="8" s="1"/>
  <c r="J91" i="8" s="1"/>
  <c r="BK83" i="5"/>
  <c r="J83" i="5" s="1"/>
  <c r="J84" i="6"/>
  <c r="J53" i="6"/>
  <c r="F33" i="6"/>
  <c r="BA58" i="1" s="1"/>
  <c r="P157" i="6"/>
  <c r="P91" i="6" s="1"/>
  <c r="P90" i="6" s="1"/>
  <c r="AU58" i="1" s="1"/>
  <c r="AU56" i="1" s="1"/>
  <c r="T184" i="6"/>
  <c r="J84" i="7"/>
  <c r="J61" i="7" s="1"/>
  <c r="F33" i="7"/>
  <c r="BA59" i="1" s="1"/>
  <c r="J33" i="7"/>
  <c r="AW59" i="1" s="1"/>
  <c r="R84" i="7"/>
  <c r="R83" i="7" s="1"/>
  <c r="E114" i="8"/>
  <c r="E47" i="8"/>
  <c r="J122" i="8"/>
  <c r="J55" i="8"/>
  <c r="P128" i="8"/>
  <c r="R201" i="8"/>
  <c r="J79" i="9"/>
  <c r="J55" i="9"/>
  <c r="J32" i="8"/>
  <c r="AV61" i="1" s="1"/>
  <c r="F32" i="8"/>
  <c r="AZ61" i="1" s="1"/>
  <c r="AZ60" i="1" s="1"/>
  <c r="AV60" i="1" s="1"/>
  <c r="J129" i="8"/>
  <c r="J63" i="8" s="1"/>
  <c r="BK128" i="8"/>
  <c r="F35" i="8"/>
  <c r="BC61" i="1" s="1"/>
  <c r="BC60" i="1" s="1"/>
  <c r="AY60" i="1" s="1"/>
  <c r="J162" i="8"/>
  <c r="J77" i="8" s="1"/>
  <c r="BK161" i="8"/>
  <c r="J161" i="8" s="1"/>
  <c r="J76" i="8" s="1"/>
  <c r="P201" i="8"/>
  <c r="E71" i="9"/>
  <c r="E47" i="9"/>
  <c r="F35" i="9"/>
  <c r="BC62" i="1" s="1"/>
  <c r="F32" i="7"/>
  <c r="AZ59" i="1" s="1"/>
  <c r="F35" i="7"/>
  <c r="BC59" i="1" s="1"/>
  <c r="BC56" i="1" s="1"/>
  <c r="R128" i="8"/>
  <c r="R127" i="8" s="1"/>
  <c r="R126" i="8" s="1"/>
  <c r="P161" i="8"/>
  <c r="T161" i="8"/>
  <c r="F33" i="9"/>
  <c r="BA62" i="1" s="1"/>
  <c r="AV52" i="1" l="1"/>
  <c r="AW52" i="1"/>
  <c r="BA51" i="1"/>
  <c r="AY56" i="1"/>
  <c r="BC51" i="1"/>
  <c r="J29" i="4"/>
  <c r="J60" i="4"/>
  <c r="J38" i="2"/>
  <c r="AG53" i="1"/>
  <c r="J60" i="5"/>
  <c r="J29" i="5"/>
  <c r="BA60" i="1"/>
  <c r="AW60" i="1" s="1"/>
  <c r="T127" i="8"/>
  <c r="T126" i="8" s="1"/>
  <c r="J128" i="8"/>
  <c r="J62" i="8" s="1"/>
  <c r="BK127" i="8"/>
  <c r="AT60" i="1"/>
  <c r="BA56" i="1"/>
  <c r="AW56" i="1" s="1"/>
  <c r="J60" i="9"/>
  <c r="J29" i="9"/>
  <c r="R96" i="3"/>
  <c r="AX51" i="1"/>
  <c r="W28" i="1"/>
  <c r="AZ56" i="1"/>
  <c r="AV56" i="1" s="1"/>
  <c r="AT61" i="1"/>
  <c r="P127" i="8"/>
  <c r="P126" i="8" s="1"/>
  <c r="AU61" i="1" s="1"/>
  <c r="AU60" i="1" s="1"/>
  <c r="AU51" i="1" s="1"/>
  <c r="BK91" i="6"/>
  <c r="J92" i="6"/>
  <c r="J62" i="6" s="1"/>
  <c r="J38" i="7"/>
  <c r="AG59" i="1"/>
  <c r="AN59" i="1" s="1"/>
  <c r="BK96" i="3"/>
  <c r="J96" i="3" s="1"/>
  <c r="J97" i="3"/>
  <c r="J61" i="3" s="1"/>
  <c r="AN53" i="1" l="1"/>
  <c r="W29" i="1"/>
  <c r="AY51" i="1"/>
  <c r="J60" i="3"/>
  <c r="J29" i="3"/>
  <c r="J38" i="4"/>
  <c r="AG55" i="1"/>
  <c r="AN55" i="1" s="1"/>
  <c r="W27" i="1"/>
  <c r="AW51" i="1"/>
  <c r="AK27" i="1" s="1"/>
  <c r="AZ51" i="1"/>
  <c r="J91" i="6"/>
  <c r="J61" i="6" s="1"/>
  <c r="BK90" i="6"/>
  <c r="J90" i="6" s="1"/>
  <c r="AT56" i="1"/>
  <c r="J38" i="9"/>
  <c r="AG62" i="1"/>
  <c r="AN62" i="1" s="1"/>
  <c r="J127" i="8"/>
  <c r="J61" i="8" s="1"/>
  <c r="BK126" i="8"/>
  <c r="J126" i="8" s="1"/>
  <c r="J38" i="5"/>
  <c r="AG57" i="1"/>
  <c r="AT52" i="1"/>
  <c r="AN57" i="1" l="1"/>
  <c r="AG54" i="1"/>
  <c r="J38" i="3"/>
  <c r="W26" i="1"/>
  <c r="AV51" i="1"/>
  <c r="J29" i="8"/>
  <c r="J60" i="8"/>
  <c r="J29" i="6"/>
  <c r="J60" i="6"/>
  <c r="AN54" i="1" l="1"/>
  <c r="AG52" i="1"/>
  <c r="AK26" i="1"/>
  <c r="AT51" i="1"/>
  <c r="AG61" i="1"/>
  <c r="J38" i="8"/>
  <c r="J38" i="6"/>
  <c r="AG58" i="1"/>
  <c r="AN52" i="1" l="1"/>
  <c r="AN58" i="1"/>
  <c r="AG56" i="1"/>
  <c r="AN56" i="1" s="1"/>
  <c r="AG60" i="1"/>
  <c r="AN60" i="1" s="1"/>
  <c r="AN61" i="1"/>
  <c r="AG51" i="1" l="1"/>
  <c r="AK23" i="1" l="1"/>
  <c r="AK32" i="1" s="1"/>
  <c r="AN51" i="1"/>
</calcChain>
</file>

<file path=xl/sharedStrings.xml><?xml version="1.0" encoding="utf-8"?>
<sst xmlns="http://schemas.openxmlformats.org/spreadsheetml/2006/main" count="10112" uniqueCount="1547">
  <si>
    <t>Export VZ</t>
  </si>
  <si>
    <t>List obsahuje:</t>
  </si>
  <si>
    <t>1) Rekapitulace stavby</t>
  </si>
  <si>
    <t>2) Rekapitulace objektů stavby a soupisů prací</t>
  </si>
  <si>
    <t>3.0</t>
  </si>
  <si>
    <t>ZAMOK</t>
  </si>
  <si>
    <t>False</t>
  </si>
  <si>
    <t>{0528edab-51df-425a-b5bd-007caf547060}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</si>
  <si>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</si>
  <si>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</si>
  <si>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</si>
  <si>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</si>
  <si>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</si>
  <si>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</si>
  <si>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</si>
  <si>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</si>
  <si>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25318-KRALIKY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</si>
  <si>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</si>
  <si>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</si>
  <si>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SOU Opravárenské - rekonstrukce havarijního stavu elektroinstalace v dílnách II.etapa</t>
  </si>
  <si>
    <t>KSO:</t>
  </si>
  <si>
    <t/>
  </si>
  <si>
    <t>CC-CZ:</t>
  </si>
  <si>
    <t>Místo:</t>
  </si>
  <si>
    <t>Králíky</t>
  </si>
  <si>
    <t>Datum:</t>
  </si>
  <si>
    <t>23. 3. 2018</t>
  </si>
  <si>
    <t>Zadavatel:</t>
  </si>
  <si>
    <t>IČ:</t>
  </si>
  <si>
    <t>Pardubický kraj, Komenského nám. 125,   Pardubice</t>
  </si>
  <si>
    <t>DIČ:</t>
  </si>
  <si>
    <t>Uchazeč:</t>
  </si>
  <si>
    <t>Vyplň údaj</t>
  </si>
  <si>
    <t>Projektant:</t>
  </si>
  <si>
    <t xml:space="preserve"> 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</si>
  <si>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</si>
  <si>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</si>
  <si>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</si>
  <si>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</si>
  <si>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</si>
  <si>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</si>
  <si>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</si>
  <si>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</si>
  <si>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</si>
  <si>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</si>
  <si>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</si>
  <si>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</si>
  <si>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</si>
  <si>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</si>
  <si>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</si>
  <si>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</si>
  <si>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</si>
  <si>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</si>
  <si>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</si>
  <si>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</si>
  <si>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</si>
  <si>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</si>
  <si>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</si>
  <si>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</si>
  <si>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</si>
  <si>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</si>
  <si>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</si>
  <si>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</si>
  <si>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</si>
  <si>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</si>
  <si>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</si>
  <si>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</si>
  <si>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</si>
  <si>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</si>
  <si>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</si>
  <si>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</si>
  <si>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</si>
  <si>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</si>
  <si>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</si>
  <si>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</si>
  <si>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1-HLAVNI-BUDOVA</t>
  </si>
  <si>
    <t>1.Hlavní budova - SOU Opravárenské - rekonstrukce havarijního stavu elektroinstalace v dílnách II.etapa</t>
  </si>
  <si>
    <t>STA</t>
  </si>
  <si>
    <t>1</t>
  </si>
  <si>
    <t>{f7a178d2-b4e9-4086-b406-f2319b0bf898}</t>
  </si>
  <si>
    <t>2</t>
  </si>
  <si>
    <t>/</t>
  </si>
  <si>
    <t>ELEKTOINSTALACE</t>
  </si>
  <si>
    <t>SILNOPROUDÉ A SLABOPROUDÉ ROZVODY</t>
  </si>
  <si>
    <t>Soupis</t>
  </si>
  <si>
    <t>{bc6036e3-df8e-4230-a26f-d53ead9cd905}</t>
  </si>
  <si>
    <t>SO</t>
  </si>
  <si>
    <t>STAVEBNÍ ČÁST - OPRAVY</t>
  </si>
  <si>
    <t>{b0913d6f-54dc-4953-8754-c38b9a2e1a30}</t>
  </si>
  <si>
    <t>VRN</t>
  </si>
  <si>
    <t>VEDLEJŠÍ ROZPOČTOVÉ NÁKLADY</t>
  </si>
  <si>
    <t>{03402801-373d-4860-af08-3f10fca9b820}</t>
  </si>
  <si>
    <t>2-PRIPOJKA-HLAVNI-BU</t>
  </si>
  <si>
    <t>2. Přípojka k hlavní budově - SOU Opravárenské - rekonstrukce havarijního stavu elektroinstalace v dílnách II.etapa</t>
  </si>
  <si>
    <t>{743e014d-9d23-472d-953b-136e8c35040f}</t>
  </si>
  <si>
    <t>Elektroinstalace - přípojka NN k hlavní budově</t>
  </si>
  <si>
    <t>{d867404a-42f1-4172-ba5d-0af3126a9419}</t>
  </si>
  <si>
    <t>ST</t>
  </si>
  <si>
    <t>STAVEBNÍ PRÁCE PRO VENKOVNÍ KABELOVÉ ROZVODY</t>
  </si>
  <si>
    <t>{3635c333-e68b-4f55-a228-ba1197e5fd77}</t>
  </si>
  <si>
    <t>{57bf3537-6205-4dfe-9012-3cbeac1a9b9e}</t>
  </si>
  <si>
    <t>3-VENKOVNI-OSVETLENÍ</t>
  </si>
  <si>
    <t>3.- Venkovní osvětlení - SOU Opravárenské - rekonstrukce havarijního stavu elektroinstalace v dílnách II.etapa</t>
  </si>
  <si>
    <t>{281e9a0f-2a35-49a9-a181-6099f0d535de}</t>
  </si>
  <si>
    <t>ELEKTROINSTALACE</t>
  </si>
  <si>
    <t>Elektroinstalace - venkovní osvětlení na plášti budov</t>
  </si>
  <si>
    <t>{0cee9ea9-351c-4e87-96bb-0acf7df19791}</t>
  </si>
  <si>
    <t>{bcf84516-3700-4f73-b771-bbe4aecf27b9}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</si>
  <si>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</si>
  <si>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</si>
  <si>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</si>
  <si>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</si>
  <si>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</si>
  <si>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</si>
  <si>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</si>
  <si>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1-HLAVNI-BUDOVA - 1.Hlavní budova - SOU Opravárenské - rekonstrukce havarijního stavu elektroinstalace v dílnách II.etapa</t>
  </si>
  <si>
    <t>Soupis:</t>
  </si>
  <si>
    <t>ELEKTOINSTALACE - SILNOPROUDÉ A SLABOPROUDÉ ROZVODY</t>
  </si>
  <si>
    <t>REKAPITULACE ČLENĚNÍ SOUPISU PRACÍ</t>
  </si>
  <si>
    <t>Kód dílu - Popis</t>
  </si>
  <si>
    <t>Cena celkem [CZK]</t>
  </si>
  <si>
    <t>Náklady soupisu celkem</t>
  </si>
  <si>
    <t>-1</t>
  </si>
  <si>
    <t>21-M - Elektroinstalace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</si>
  <si>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</si>
  <si>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</si>
  <si>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</si>
  <si>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</si>
  <si>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</si>
  <si>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</si>
  <si>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</si>
  <si>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</si>
  <si>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</si>
  <si>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</si>
  <si>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</si>
  <si>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</si>
  <si>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</si>
  <si>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</si>
  <si>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21-M</t>
  </si>
  <si>
    <t>Elektroinstalace</t>
  </si>
  <si>
    <t>3</t>
  </si>
  <si>
    <t>ROZPOCET</t>
  </si>
  <si>
    <t>K</t>
  </si>
  <si>
    <t>21-R</t>
  </si>
  <si>
    <t>SILNOPROUDÉ A SLABOPROUDÉ ROZVODY - DLE SOUPISU V PŘÍLOZE</t>
  </si>
  <si>
    <t>soub</t>
  </si>
  <si>
    <t>64</t>
  </si>
  <si>
    <t>-274149884</t>
  </si>
  <si>
    <t>SO - STAVEBNÍ ČÁST - OPRAVY</t>
  </si>
  <si>
    <t>HSV - Práce a dodávky HSV</t>
  </si>
  <si>
    <t xml:space="preserve">    3 - Svislé a kompletní konstrukce</t>
  </si>
  <si>
    <t xml:space="preserve">    4 - Vodorovné konstrukce</t>
  </si>
  <si>
    <t xml:space="preserve">    6 - Úpravy povrchů, podlahy a osazování výplní</t>
  </si>
  <si>
    <t xml:space="preserve">    9 - Ostatní konstrukce a práce-bourání</t>
  </si>
  <si>
    <t xml:space="preserve">    997 - Přesun sutě</t>
  </si>
  <si>
    <t xml:space="preserve">    998 - Přesun hmot</t>
  </si>
  <si>
    <t>PSV - Práce a dodávky PSV</t>
  </si>
  <si>
    <t xml:space="preserve">    763 - Konstrukce suché výstavby</t>
  </si>
  <si>
    <t xml:space="preserve">    767 - Konstrukce zámečnické</t>
  </si>
  <si>
    <t xml:space="preserve">    771 - Podlahy z dlaždic</t>
  </si>
  <si>
    <t xml:space="preserve">    781 - Dokončovací práce - obklady</t>
  </si>
  <si>
    <t xml:space="preserve">    783 - Dokončovací práce - nátěry</t>
  </si>
  <si>
    <t xml:space="preserve">    784 - Dokončovací práce - malby</t>
  </si>
  <si>
    <t>HSV</t>
  </si>
  <si>
    <t>Práce a dodávky HSV</t>
  </si>
  <si>
    <t>Svislé a kompletní konstrukce</t>
  </si>
  <si>
    <t>310237261</t>
  </si>
  <si>
    <t>Zazdívka otvorů pl do 0,25 m2 ve zdivu nadzákladovém cihlami pálenými tl do 600 mm</t>
  </si>
  <si>
    <t>kus</t>
  </si>
  <si>
    <t>CS ÚRS 2017 01</t>
  </si>
  <si>
    <t>4</t>
  </si>
  <si>
    <t>283750300</t>
  </si>
  <si>
    <t>VV</t>
  </si>
  <si>
    <t>"SILOVÝCH KABELŮ VE ZDIVU</t>
  </si>
  <si>
    <t>16 "1.NP</t>
  </si>
  <si>
    <t>7"2NP</t>
  </si>
  <si>
    <t>Součet</t>
  </si>
  <si>
    <t>310239211</t>
  </si>
  <si>
    <t>Zazdívka otvorů pl do 4 m2 ve zdivu nadzákladovém cihlami pálenými na MVC</t>
  </si>
  <si>
    <t>m3</t>
  </si>
  <si>
    <t>517492777</t>
  </si>
  <si>
    <t xml:space="preserve">" ZADÍVKA ROZVADĚČÚ VČETNĚ SESTAV PŘÍVODNÍCH KABELŮ </t>
  </si>
  <si>
    <t>1,6*3,8 *0,6+1,2*3,6*0,6 " 1.NP</t>
  </si>
  <si>
    <t>1,2*2,4*0,6*4 "2.NP</t>
  </si>
  <si>
    <t>Vodorovné konstrukce</t>
  </si>
  <si>
    <t>411388531</t>
  </si>
  <si>
    <t>Zabetonování otvorů pl do 1 m2 ve stropech</t>
  </si>
  <si>
    <t>700409054</t>
  </si>
  <si>
    <t>"ZABETONOVÁNÍ SILOVÝCH KABELŮ PROSTUPEM STROPEM - 1.PP-1.NP-2.NP-PŮDA</t>
  </si>
  <si>
    <t>0,25*0,25*0,6*12*1,3</t>
  </si>
  <si>
    <t>6</t>
  </si>
  <si>
    <t>Úpravy povrchů, podlahy a osazování výplní</t>
  </si>
  <si>
    <t>611325121</t>
  </si>
  <si>
    <t>Vápenocementová štuková omítka rýh ve stropech šířky do 150 mm</t>
  </si>
  <si>
    <t>m2</t>
  </si>
  <si>
    <t>1546634689</t>
  </si>
  <si>
    <t>369,6*0,15 " SPODNÍ HRANA STŘEŠNÍCH SVĚTLÍKŮ - PO ODSTRANĚNÍ PŘEBYTEČNÝCH BETONŮ NA NOVÝ PODKLAD</t>
  </si>
  <si>
    <t>5</t>
  </si>
  <si>
    <t>611325222</t>
  </si>
  <si>
    <t>Vápenocementová štuková omítka malých ploch do 0,25 m2 na stropech</t>
  </si>
  <si>
    <t>-1573187227</t>
  </si>
  <si>
    <t xml:space="preserve">(8+66+21)" lokální opravy </t>
  </si>
  <si>
    <t>611325223</t>
  </si>
  <si>
    <t>Vápenocementová štuková omítka malých ploch do 1,0 m2 na stropech</t>
  </si>
  <si>
    <t>-129011500</t>
  </si>
  <si>
    <t>12" prostupy stropem</t>
  </si>
  <si>
    <t>7</t>
  </si>
  <si>
    <t>611325421</t>
  </si>
  <si>
    <t>Oprava vnitřní vápenocementové štukové omítky stropů v rozsahu plochy do 10%</t>
  </si>
  <si>
    <t>339169594</t>
  </si>
  <si>
    <t>78,4*20,6-1,2*18,6*12 " strop m.č. 1.34 - hala dílen</t>
  </si>
  <si>
    <t>8</t>
  </si>
  <si>
    <t>611325422</t>
  </si>
  <si>
    <t>Oprava vnitřní vápenocementové štukové omítky stropů v rozsahu plochy do 30%</t>
  </si>
  <si>
    <t>-977449559</t>
  </si>
  <si>
    <t>119,3" stavební oprava stávajících omítek m.č. 2.20 - strop</t>
  </si>
  <si>
    <t>9</t>
  </si>
  <si>
    <t>611325423</t>
  </si>
  <si>
    <t>Oprava vnitřní vápenocementové štukové omítky stropů v rozsahu plochy do 50%</t>
  </si>
  <si>
    <t>-504921077</t>
  </si>
  <si>
    <t>49,35 "m.č. 1.46 - kovárna</t>
  </si>
  <si>
    <t xml:space="preserve">112,7 "m.č. 1.50 - strojní dílna </t>
  </si>
  <si>
    <t>10</t>
  </si>
  <si>
    <t>612135101</t>
  </si>
  <si>
    <t>Hrubá výplň rýh ve stěnách maltou jakékoli šířky rýhy</t>
  </si>
  <si>
    <t>1154557343</t>
  </si>
  <si>
    <t>154,4 " 1.PP</t>
  </si>
  <si>
    <t>(6,2+2)*2*1,5  "m.č.1.01</t>
  </si>
  <si>
    <t>(10,15+6,1)*2*1,5  "m.č. 1.02</t>
  </si>
  <si>
    <t>(1,55+2,7)*2*1,5  "m.č. 1.03</t>
  </si>
  <si>
    <t>8,2*4+6,8*2+2,8+3,35 " m.č. 1.05</t>
  </si>
  <si>
    <t>1,5 "m.č. 1.07</t>
  </si>
  <si>
    <t>18,6 "m.č. 1,08</t>
  </si>
  <si>
    <t>6,2 " m.č. 1.09</t>
  </si>
  <si>
    <t>(6,05+5,1)*2*1,3  "m.č. 1.10</t>
  </si>
  <si>
    <t xml:space="preserve">(8,2+2,45)*2 *1,3  "m.č. 1.11 </t>
  </si>
  <si>
    <t>3,45 "m.č. 1.12</t>
  </si>
  <si>
    <t>(3,15+8,2)*2*1,5  "m.č. 1.13+1.14</t>
  </si>
  <si>
    <t>(28,3+2,25)*2*1,3  "m.č. 1.15</t>
  </si>
  <si>
    <t xml:space="preserve">(5,95+13,55)*2  "m.č. 1.16 </t>
  </si>
  <si>
    <t>5,95*4+9,05+6,75   "m.č. 1.17+1.18</t>
  </si>
  <si>
    <t>(9,7+26,2)*2*1,2  "m.č. 1.19+1.20</t>
  </si>
  <si>
    <t>(9,7+3,1)*2*1,5  "m.č. 1.21</t>
  </si>
  <si>
    <t>38.4  "m.č. 1.22+1.23</t>
  </si>
  <si>
    <t>(44,3+2)*1,3  "m.č. 1.24</t>
  </si>
  <si>
    <t>6 " m.č.1,25</t>
  </si>
  <si>
    <t>32,1*6 " m.č. 1.26+1,27+1.28+1.29+1.30+1.31</t>
  </si>
  <si>
    <t>9,2+1,52  "m.č. 1.32</t>
  </si>
  <si>
    <t>(6,38+15.1)*2 "m.č. 1.33</t>
  </si>
  <si>
    <t>103,12 "m.č. 1.34</t>
  </si>
  <si>
    <t>(4,8+2,4)*2*1,2  "m.č. 1.35</t>
  </si>
  <si>
    <t>(5,2+2,8)*2*1,2  "m.č. 1.36</t>
  </si>
  <si>
    <t>(13,25+5,2)*2*1,2   "m.č. 1.37</t>
  </si>
  <si>
    <t>(8,73+5,2)*2*1,2  "m.č. 1.38</t>
  </si>
  <si>
    <t xml:space="preserve">(11,35+5,2)*2*1,2 "m.č.1.39 </t>
  </si>
  <si>
    <t>(3,9*+5,2)*2*1,2  "m.č.1.40</t>
  </si>
  <si>
    <t>(2,9+3,45)*2  "m.č.1.41</t>
  </si>
  <si>
    <t>(2,9+3,45)*2  "m.č.1.42</t>
  </si>
  <si>
    <t>(2,9+3,45)*2  "m.č.1.43</t>
  </si>
  <si>
    <t>(2,9+3,45)*2  "m.č.1.44</t>
  </si>
  <si>
    <t>(2,9+4,1)*2 "m.č. 1.45</t>
  </si>
  <si>
    <t>(12,9+3,6)*2  "m.č. 1.46</t>
  </si>
  <si>
    <t>(2,35+1,33)*2  "m.č. 1.47</t>
  </si>
  <si>
    <t>(9,55+2,95)*2  "m.č. 1.48</t>
  </si>
  <si>
    <t>(2,65+2,85)*2  "m.č. 1.49</t>
  </si>
  <si>
    <t>(10+12)*2  "m.č.1.50</t>
  </si>
  <si>
    <t>(2,45+3)*2  "m.č. 1.51</t>
  </si>
  <si>
    <t>(5,95+12)*2  "m.č. 1.52</t>
  </si>
  <si>
    <t>(4,65+2,2)*2 "m.č. 1.53</t>
  </si>
  <si>
    <t>(4,75+2,2)*2 "m.č.1.54</t>
  </si>
  <si>
    <t>(2,23+2,4)*2  "m.č.1.55</t>
  </si>
  <si>
    <t>(7,95+2,15)*2 "m.č. 1.56</t>
  </si>
  <si>
    <t>(9,85+5,65)*2  "m.č. 1.57</t>
  </si>
  <si>
    <t>(17,5+13,1)*2  "m.č. 1.58</t>
  </si>
  <si>
    <t>(4,5+5,6)*2 "m.č. 1.59</t>
  </si>
  <si>
    <t>(4,5+5,6)*2 "m.č. 1.60</t>
  </si>
  <si>
    <t>(3,7+5,6)*2*2  "m.č. 1.61+1.62</t>
  </si>
  <si>
    <t>(5,85+5,3)*2 "m.č. 1.63</t>
  </si>
  <si>
    <t>(9,3+14,35)*2 "m.č. 1.64</t>
  </si>
  <si>
    <t>(6,4+4,2)*2 "m.č.1.65</t>
  </si>
  <si>
    <t>(2,2+1,6)*2 " m.č. 1.66</t>
  </si>
  <si>
    <t>(26,16+1,95)*2+(6,2+1,55)*2 "m.č.. 2.01</t>
  </si>
  <si>
    <t>(8,15+6)*2 "m.č. 2.02</t>
  </si>
  <si>
    <t>(6,15+6)*2 " m.č. 2.03</t>
  </si>
  <si>
    <t>(3,75+6,8)*2 "m.č. 2.05</t>
  </si>
  <si>
    <t>(5,1+6,05)*2 "m.č. 2.06</t>
  </si>
  <si>
    <t>(3,25+8,2)*2*1,5 " m.č. 2.08 - 2,13</t>
  </si>
  <si>
    <t>(16,5+3,2)*2*1,5 "m.č. 2.14</t>
  </si>
  <si>
    <t>(4,5+5,3)*2 "m.č. 2.15</t>
  </si>
  <si>
    <t>(5,3+3,7)*2*2 " m.č. 2.16+2.17+2.18</t>
  </si>
  <si>
    <t>(5,3+5,85)*2 "m.č. 2.19</t>
  </si>
  <si>
    <t>(16,5+9,35)*2 "m.č.2.20</t>
  </si>
  <si>
    <t>(4,2+6,4)*2  "m.č. 2.21</t>
  </si>
  <si>
    <t>2321,884*0,05</t>
  </si>
  <si>
    <t>11</t>
  </si>
  <si>
    <t>612131101</t>
  </si>
  <si>
    <t>Cementový postřik vnitřních stěn nanášený celoplošně ručně</t>
  </si>
  <si>
    <t>1302526055</t>
  </si>
  <si>
    <t>(78,4+20,6)*4,47 " stěny  m.č. 1.34 - hala dílen</t>
  </si>
  <si>
    <t>12</t>
  </si>
  <si>
    <t>612311141</t>
  </si>
  <si>
    <t>Vápenná omítka štuková dvouvrstvá vnitřních stěn nanášená ručně</t>
  </si>
  <si>
    <t>1217976059</t>
  </si>
  <si>
    <t>13</t>
  </si>
  <si>
    <t>612325121</t>
  </si>
  <si>
    <t>Vápenocementová štuková omítka rýh ve stěnách šířky do 150 mm</t>
  </si>
  <si>
    <t>-1134205509</t>
  </si>
  <si>
    <t>2321,884*0,15</t>
  </si>
  <si>
    <t>14</t>
  </si>
  <si>
    <t>612325122</t>
  </si>
  <si>
    <t>Vápenocementová štuková omítka rýh ve stěnách šířky do 300 mm</t>
  </si>
  <si>
    <t>1086863824</t>
  </si>
  <si>
    <t>3,8*4*0,3 " silové kabely</t>
  </si>
  <si>
    <t>612325221</t>
  </si>
  <si>
    <t>Vápenocementová štuková omítka malých ploch do 0,09 m2 na stěnách</t>
  </si>
  <si>
    <t>704340273</t>
  </si>
  <si>
    <t>126"PO VYBOURÁNÍ KONZOL</t>
  </si>
  <si>
    <t>16</t>
  </si>
  <si>
    <t>612325222</t>
  </si>
  <si>
    <t>Vápenocementová štuková omítka malých ploch do 0,25 m2 na stěnách</t>
  </si>
  <si>
    <t>2140512962</t>
  </si>
  <si>
    <t>(8+66+21)*4</t>
  </si>
  <si>
    <t>17</t>
  </si>
  <si>
    <t>612325225</t>
  </si>
  <si>
    <t>Vápenocementová štuková omítka malých ploch do 4,0 m2 na stěnách</t>
  </si>
  <si>
    <t>1493794859</t>
  </si>
  <si>
    <t>12" PO VYBOURANÝCH ROZVADĚČŮ A OKOLNÍCH PLOCH</t>
  </si>
  <si>
    <t>18</t>
  </si>
  <si>
    <t>612325422</t>
  </si>
  <si>
    <t>Oprava vnitřní vápenocementové štukové omítky stěn v rozsahu plochy do 30%</t>
  </si>
  <si>
    <t>27056524</t>
  </si>
  <si>
    <t>(16,5+9,35)*2*3 " stavební oprava stávajících omítek m.č. 2.20 - stěny</t>
  </si>
  <si>
    <t>19</t>
  </si>
  <si>
    <t>612325423</t>
  </si>
  <si>
    <t>Oprava vnitřní vápenocementové štukové omítky stěn v rozsahu plochy do 50%</t>
  </si>
  <si>
    <t>-515625886</t>
  </si>
  <si>
    <t>(3,8+12,9)*2*4,8 "m.č. 1.46 - kovárna stavební oprava stávajících omítek - stěny</t>
  </si>
  <si>
    <t>(10+12)*2*4,8 "m.č. 1.50 - strojní dílna stavební oprava stávajících omítek - stěny</t>
  </si>
  <si>
    <t>20</t>
  </si>
  <si>
    <t>619991001</t>
  </si>
  <si>
    <t>Zakrytí podlah fólií přilepenou lepící páskou</t>
  </si>
  <si>
    <t>-1049671342</t>
  </si>
  <si>
    <t xml:space="preserve">10,55+10,53+10,53+7+13,1+8,1+63,2 </t>
  </si>
  <si>
    <t xml:space="preserve">Mezisoučet         1.PP suterén </t>
  </si>
  <si>
    <t>20,8+39,6+4,3+4,15+107,3+8,8+2,7+4,9+4,7+31+18,9+1,85+19,5+7,8</t>
  </si>
  <si>
    <t>66,2+80,8+54+40,3+259,65+7,05+30,15+17,1+14,55+88,2+1,7</t>
  </si>
  <si>
    <t>61,25*6</t>
  </si>
  <si>
    <t>6,6+91,8+1679,5+11,4+14,4+69+45,85+59,15+20,40+10,4+10,3+10,4+10,3+11,4+49,35+3,7</t>
  </si>
  <si>
    <t>27,4+7,4+112,7+7,35+65,8+10,85+11,05+5,4+20,4+54,5+75,55+25,15+11,9+7,75+0,6</t>
  </si>
  <si>
    <t>32,65+119,3+23,9+4,25</t>
  </si>
  <si>
    <t>Mezisoučet          1.NP</t>
  </si>
  <si>
    <t>49,65+48,9+36,9+33,35+21,1+30,85+14,85+5,9+2,35+2,75+1,95+1,95+10,10</t>
  </si>
  <si>
    <t>71,2+25,15+11,9+7,75+0,6+32,65+119,3+27</t>
  </si>
  <si>
    <t>Mezisoučet         2.NP</t>
  </si>
  <si>
    <t>4710,51/2</t>
  </si>
  <si>
    <t>619991011</t>
  </si>
  <si>
    <t>Obalení konstrukcí a prvků fólií přilepenou lepící páskou</t>
  </si>
  <si>
    <t>1142989471</t>
  </si>
  <si>
    <t>22</t>
  </si>
  <si>
    <t>631311131</t>
  </si>
  <si>
    <t>Doplnění dosavadních mazanin betonem prostým plochy do 1 m2 tloušťky přes 80 mm</t>
  </si>
  <si>
    <t>-66226174</t>
  </si>
  <si>
    <t>0,585</t>
  </si>
  <si>
    <t>Ostatní konstrukce a práce-bourání</t>
  </si>
  <si>
    <t>23</t>
  </si>
  <si>
    <t>943211111</t>
  </si>
  <si>
    <t>Montáž lešení prostorového rámového lehkého s podlahami zatížení do 200 kg/m2 v do 10 m</t>
  </si>
  <si>
    <t>1256984800</t>
  </si>
  <si>
    <t>"PRO OPRAVY A NÁTĚRŮ SVĚTLÍKŮ</t>
  </si>
  <si>
    <t>"PRO OPRAVY STROPŮ A JEJICH MALEB</t>
  </si>
  <si>
    <t>"NÁTĚRY OCELOVÝCH SLOUPŮ</t>
  </si>
  <si>
    <t>"NÁTĚRY VIDITELNÝCH OCELOVÝCH NOSNÍKŮ STROPŮ</t>
  </si>
  <si>
    <t>" MONTÁŽE KABELOVÝCH ŽLABŮ</t>
  </si>
  <si>
    <t xml:space="preserve">" VYBOURÁNÍ KONZOL, DEMNOTÁŽE STÁVAJÍCÍCH EL.ROZVODŮ </t>
  </si>
  <si>
    <t>1679,5*4</t>
  </si>
  <si>
    <t>24</t>
  </si>
  <si>
    <t>943211211</t>
  </si>
  <si>
    <t>Příplatek k lešení prostorovému rámovému lehkému s podlahami v do 10 m za první a ZKD den použití</t>
  </si>
  <si>
    <t>-674493978</t>
  </si>
  <si>
    <t>6718*30</t>
  </si>
  <si>
    <t>25</t>
  </si>
  <si>
    <t>943211811</t>
  </si>
  <si>
    <t>Demontáž lešení prostorového rámového lehkého s podlahami zatížení do 200 kg/m2 v do 10 m</t>
  </si>
  <si>
    <t>-771712327</t>
  </si>
  <si>
    <t>26</t>
  </si>
  <si>
    <t>949101111</t>
  </si>
  <si>
    <t>Lešení pomocné pro objekty pozemních staveb s lešeňovou podlahou v do 1,9 m zatížení do 150 kg/m2</t>
  </si>
  <si>
    <t>307336455</t>
  </si>
  <si>
    <t>3290,6*0,6</t>
  </si>
  <si>
    <t>27</t>
  </si>
  <si>
    <t>949101112</t>
  </si>
  <si>
    <t>Lešení pomocné pro objekty pozemních staveb s lešeňovou podlahou v do 3,5 m zatížení do 150 kg/m2</t>
  </si>
  <si>
    <t>-2102996622</t>
  </si>
  <si>
    <t>3290,6*0,4</t>
  </si>
  <si>
    <t>28</t>
  </si>
  <si>
    <t>952901221</t>
  </si>
  <si>
    <t>Vyčištění budov průmyslových objektů při jakékoliv výšce podlaží</t>
  </si>
  <si>
    <t>-123812172</t>
  </si>
  <si>
    <t>29</t>
  </si>
  <si>
    <t>971033461</t>
  </si>
  <si>
    <t>Vybourání otvorů ve zdivu cihelném pl do 0,25 m2 na MVC nebo MV tl do 600 mm</t>
  </si>
  <si>
    <t>41463843</t>
  </si>
  <si>
    <t>"VYBOURÁNÍ ZAZDĚNÝCH SILOVÝCH KABELŮ VE ZDIVU</t>
  </si>
  <si>
    <t>30</t>
  </si>
  <si>
    <t>971035661</t>
  </si>
  <si>
    <t>Vybourání otvorů ve zdivu cihelném pl do 4 m2 na MC tl do 600 mm</t>
  </si>
  <si>
    <t>-149296940</t>
  </si>
  <si>
    <t xml:space="preserve">" VYBOURÁNÍ ROZVADĚČÚ VČETNĚ ZAZDĚNÝCH SESTAV PŘÍVODNÍCH KABELŮ </t>
  </si>
  <si>
    <t>31</t>
  </si>
  <si>
    <t>972054491</t>
  </si>
  <si>
    <t>Vybourání otvorů v ŽB stropech nebo klenbách pl do 1 m2 tl přes 80 mm</t>
  </si>
  <si>
    <t>-450411788</t>
  </si>
  <si>
    <t>"VYBOURÁNÍ STÁVAJÍCÍCH SILOVÝCH KABELŮ PROSTUPEM STROPEM - 1.PP-1.NP - 2.NP - PŮDA</t>
  </si>
  <si>
    <t>0,25*0,25*0,6*12</t>
  </si>
  <si>
    <t>32</t>
  </si>
  <si>
    <t>974082113</t>
  </si>
  <si>
    <t>Vysekání rýh pro vodiče v omítce MV nebo MVC stěn š do 50 mm</t>
  </si>
  <si>
    <t>m</t>
  </si>
  <si>
    <t>-1867878003</t>
  </si>
  <si>
    <t>(9,5+6,55)*2</t>
  </si>
  <si>
    <t>(3,7+3,2)*2 "m.č. 1.60</t>
  </si>
  <si>
    <t>(2,45+6,05)*2" m.č.2.07</t>
  </si>
  <si>
    <t>33</t>
  </si>
  <si>
    <t>976082131</t>
  </si>
  <si>
    <t>Vybourání objímek, držáků nebo věšáků ze zdiva cihelného</t>
  </si>
  <si>
    <t>-1625529863</t>
  </si>
  <si>
    <t>126"KONZOLY</t>
  </si>
  <si>
    <t>34</t>
  </si>
  <si>
    <t>977131113</t>
  </si>
  <si>
    <t>Vrty příklepovými vrtáky D 12 mm do cihelného zdiva nebo prostého betonu</t>
  </si>
  <si>
    <t>906660451</t>
  </si>
  <si>
    <t>96*0,3*2</t>
  </si>
  <si>
    <t>35</t>
  </si>
  <si>
    <t>977151212</t>
  </si>
  <si>
    <t>Jádrové vrty dovrchní diamantovými korunkami do D 40 mm do stavebních materiálů</t>
  </si>
  <si>
    <t>837725677</t>
  </si>
  <si>
    <t>0,6*12</t>
  </si>
  <si>
    <t>36</t>
  </si>
  <si>
    <t>978011121</t>
  </si>
  <si>
    <t>Otlučení vnitřní vápenné nebo vápenocementové omítky stropů v rozsahu do 10 %</t>
  </si>
  <si>
    <t>1414739243</t>
  </si>
  <si>
    <t>37</t>
  </si>
  <si>
    <t>978011141</t>
  </si>
  <si>
    <t>Otlučení vnitřní vápenné nebo vápenocementové omítky stropů v rozsahu do 30 %</t>
  </si>
  <si>
    <t>1162540009</t>
  </si>
  <si>
    <t>38</t>
  </si>
  <si>
    <t>978011161</t>
  </si>
  <si>
    <t>Otlučení vnitřní vápenné nebo vápenocementové omítky stropů v rozsahu do 50 %</t>
  </si>
  <si>
    <t>2005973078</t>
  </si>
  <si>
    <t>39</t>
  </si>
  <si>
    <t>978013141</t>
  </si>
  <si>
    <t>Otlučení vnitřní vápenné nebo vápenocementové omítky stěn v rozsahu do 30 %</t>
  </si>
  <si>
    <t>-1557685881</t>
  </si>
  <si>
    <t>40</t>
  </si>
  <si>
    <t>978013161</t>
  </si>
  <si>
    <t>Otlučení vnitřní vápenné nebo vápenocementové omítky stěn v rozsahu do 50 %</t>
  </si>
  <si>
    <t>1089873652</t>
  </si>
  <si>
    <t>(3,8+12,9)*2*4,8 "m.č. 1.46 - kovárna</t>
  </si>
  <si>
    <t xml:space="preserve">(10+12)*2*4,8 "m.č. 1.50 - strojní dílna </t>
  </si>
  <si>
    <t>41</t>
  </si>
  <si>
    <t>978013191</t>
  </si>
  <si>
    <t>Otlučení vnitřní vápenné nebo vápenocementové omítky stěn v rozsahu do 100 %</t>
  </si>
  <si>
    <t>1860464980</t>
  </si>
  <si>
    <t>42</t>
  </si>
  <si>
    <t>978059511</t>
  </si>
  <si>
    <t>Odsekání a odebrání obkladů stěn z vnitřních obkládaček plochy do 1 m2</t>
  </si>
  <si>
    <t>-1190731305</t>
  </si>
  <si>
    <t>38" dle výpisu nových obkladů</t>
  </si>
  <si>
    <t>43</t>
  </si>
  <si>
    <t>985112121</t>
  </si>
  <si>
    <t>Odsekání degradovaného betonu líce kleneb a podhledů tl do 10 mm</t>
  </si>
  <si>
    <t>-1045328565</t>
  </si>
  <si>
    <t>369,6*0,1 " SPODNÍ HRANA STŘEŠNÍCH SVĚTLÍKŮ - ODSTRANĚNÍ PŘEBYTEČNÝCH BETONŮ A PŘÍPRAVA PODKLADU PRO NOVOU OMÍTKU</t>
  </si>
  <si>
    <t>44</t>
  </si>
  <si>
    <t>985131311</t>
  </si>
  <si>
    <t>Ruční dočištění ploch stěn, rubu kleneb a podlah ocelových kartáči</t>
  </si>
  <si>
    <t>104247471</t>
  </si>
  <si>
    <t>369,6*0,15"SPODNÍ HRANA STŘEŠNÍCH SVĚTLÍKŮ - PŘÍPRAVA PODKLADU PRO NOVOU OMÍTKU</t>
  </si>
  <si>
    <t>997</t>
  </si>
  <si>
    <t>Přesun sutě</t>
  </si>
  <si>
    <t>45</t>
  </si>
  <si>
    <t>997013213</t>
  </si>
  <si>
    <t>Vnitrostaveništní doprava suti a vybouraných hmot pro budovy v do 12 m ručně</t>
  </si>
  <si>
    <t>t</t>
  </si>
  <si>
    <t>2100981959</t>
  </si>
  <si>
    <t>46</t>
  </si>
  <si>
    <t>997013219</t>
  </si>
  <si>
    <t>Příplatek k vnitrostaveništní dopravě suti a vybouraných hmot za zvětšenou dopravu suti ZKD 10 m</t>
  </si>
  <si>
    <t>682434133</t>
  </si>
  <si>
    <t>47</t>
  </si>
  <si>
    <t>997013501</t>
  </si>
  <si>
    <t>Odvoz suti a vybouraných hmot na skládku nebo meziskládku do 1 km se složením</t>
  </si>
  <si>
    <t>1975555542</t>
  </si>
  <si>
    <t>48</t>
  </si>
  <si>
    <t>997013509</t>
  </si>
  <si>
    <t>Příplatek k odvozu suti a vybouraných hmot na skládku ZKD 1 km přes 1 km</t>
  </si>
  <si>
    <t>1730174686</t>
  </si>
  <si>
    <t>82,923*24 'Přepočtené koeficientem množství</t>
  </si>
  <si>
    <t>49</t>
  </si>
  <si>
    <t>997013803</t>
  </si>
  <si>
    <t>Poplatek za uložení stavebního odpadu z keramických materiálů na skládce (skládkovné)</t>
  </si>
  <si>
    <t>812889763</t>
  </si>
  <si>
    <t>82,923*0,6 'Přepočtené koeficientem množství</t>
  </si>
  <si>
    <t>50</t>
  </si>
  <si>
    <t>997013831</t>
  </si>
  <si>
    <t>Poplatek za uložení stavebního směsného odpadu na skládce (skládkovné)</t>
  </si>
  <si>
    <t>-702117405</t>
  </si>
  <si>
    <t>82,923*0,4 'Přepočtené koeficientem množství</t>
  </si>
  <si>
    <t>998</t>
  </si>
  <si>
    <t>Přesun hmot</t>
  </si>
  <si>
    <t>51</t>
  </si>
  <si>
    <t>998018001</t>
  </si>
  <si>
    <t>Přesun hmot ruční pro budovy v do 6 m</t>
  </si>
  <si>
    <t>-435399206</t>
  </si>
  <si>
    <t>52</t>
  </si>
  <si>
    <t>998018011</t>
  </si>
  <si>
    <t>Příplatek k ručnímu přesunu hmot pro budovy zděné za zvětšený přesun ZKD 100 m</t>
  </si>
  <si>
    <t>188193733</t>
  </si>
  <si>
    <t>PSV</t>
  </si>
  <si>
    <t>Práce a dodávky PSV</t>
  </si>
  <si>
    <t>763</t>
  </si>
  <si>
    <t>Konstrukce suché výstavby</t>
  </si>
  <si>
    <t>53</t>
  </si>
  <si>
    <t>763111441</t>
  </si>
  <si>
    <t>SDK příčka tl 100 mm profil CW+UW 50 desky 2xH2DF 12,5 TI 40 mm EI 90 Rw 50 dB</t>
  </si>
  <si>
    <t>-927895102</t>
  </si>
  <si>
    <t>12 " přepážka m.č. 1.34</t>
  </si>
  <si>
    <t>54</t>
  </si>
  <si>
    <t>763164565</t>
  </si>
  <si>
    <t>SDK obklad kovových kcí tvaru L š přes 0,8 m desky 1xH2DF 12,5</t>
  </si>
  <si>
    <t>-290763336</t>
  </si>
  <si>
    <t>(22,3+5,95)*1,2 "m.č. 1.15 opláštění kabeláže</t>
  </si>
  <si>
    <t>55</t>
  </si>
  <si>
    <t>763431001</t>
  </si>
  <si>
    <t>Montáž minerálního podhledu s vyjímatelnými panely vel. do 0,36 m2 na zavěšený viditelný rošt</t>
  </si>
  <si>
    <t>-146055368</t>
  </si>
  <si>
    <t>39,6 " m.č. 1.02</t>
  </si>
  <si>
    <t>80,8 " m.č. 1.16</t>
  </si>
  <si>
    <t>54+40,3 " m.č. 1.17+1.18</t>
  </si>
  <si>
    <t>49,65 "m.č. 2.01</t>
  </si>
  <si>
    <t>48,9 "m.č. 2.02</t>
  </si>
  <si>
    <t>36,9 "m.č. 2.03</t>
  </si>
  <si>
    <t>21,1 "m.č. 2.05</t>
  </si>
  <si>
    <t>30,85 "m.č. 2.06</t>
  </si>
  <si>
    <t>14,85 "m.č. 2.07</t>
  </si>
  <si>
    <t>5,9 "m.č. 2.08</t>
  </si>
  <si>
    <t>56</t>
  </si>
  <si>
    <t>M</t>
  </si>
  <si>
    <t>590 R1</t>
  </si>
  <si>
    <t>panely minerální kazetové  600x600x20mm</t>
  </si>
  <si>
    <t>962131464</t>
  </si>
  <si>
    <t>422,85*1,1</t>
  </si>
  <si>
    <t>57</t>
  </si>
  <si>
    <t>763431801</t>
  </si>
  <si>
    <t>Demontáž minerálního podhledu zavěšeného na viditelném roštu</t>
  </si>
  <si>
    <t>-984116994</t>
  </si>
  <si>
    <t>58</t>
  </si>
  <si>
    <t>763431872</t>
  </si>
  <si>
    <t>Demontáž nevyjímatelných panelů minerálního podhledu připevněných na zavěšeném roštu</t>
  </si>
  <si>
    <t>-726284829</t>
  </si>
  <si>
    <t>59</t>
  </si>
  <si>
    <t>998763302</t>
  </si>
  <si>
    <t>Přesun hmot tonážní pro sádrokartonové konstrukce v objektech v do 12 m</t>
  </si>
  <si>
    <t>37672730</t>
  </si>
  <si>
    <t>60</t>
  </si>
  <si>
    <t>998763381</t>
  </si>
  <si>
    <t>Příplatek k přesunu hmot tonážní 763 SDK prováděný bez použití mechanizace</t>
  </si>
  <si>
    <t>844793552</t>
  </si>
  <si>
    <t>767</t>
  </si>
  <si>
    <t>Konstrukce zámečnické</t>
  </si>
  <si>
    <t>61</t>
  </si>
  <si>
    <t>767-R9</t>
  </si>
  <si>
    <t>Dodávka a montáž -  úprava ocelové konstrukce boxu pro osazení SDK přepážky m.č. 1.34</t>
  </si>
  <si>
    <t>-930692226</t>
  </si>
  <si>
    <t>8" kompletní provedení včetně přesunu hmot</t>
  </si>
  <si>
    <t>771</t>
  </si>
  <si>
    <t>Podlahy z dlaždic</t>
  </si>
  <si>
    <t>62</t>
  </si>
  <si>
    <t>771571912</t>
  </si>
  <si>
    <t>Oprava podlah z keramických dlaždic režných do malty do 9 ks/m2</t>
  </si>
  <si>
    <t>1002607997</t>
  </si>
  <si>
    <t>8*6,66 " prostupy podlahou - doplnění dlažby</t>
  </si>
  <si>
    <t>63</t>
  </si>
  <si>
    <t>597611180</t>
  </si>
  <si>
    <t xml:space="preserve">dlaždice keramické </t>
  </si>
  <si>
    <t>905221928</t>
  </si>
  <si>
    <t>8*1,15</t>
  </si>
  <si>
    <t>771591111</t>
  </si>
  <si>
    <t>Podlahy penetrace podkladu</t>
  </si>
  <si>
    <t>-680030209</t>
  </si>
  <si>
    <t>65</t>
  </si>
  <si>
    <t>998771102</t>
  </si>
  <si>
    <t>Přesun hmot tonážní pro podlahy z dlaždic v objektech v do 12 m</t>
  </si>
  <si>
    <t>129139938</t>
  </si>
  <si>
    <t>66</t>
  </si>
  <si>
    <t>998771181</t>
  </si>
  <si>
    <t>Příplatek k přesunu hmot tonážní 771 prováděný bez použití mechanizace</t>
  </si>
  <si>
    <t>-2026776939</t>
  </si>
  <si>
    <t>781</t>
  </si>
  <si>
    <t>Dokončovací práce - obklady</t>
  </si>
  <si>
    <t>67</t>
  </si>
  <si>
    <t>781411911</t>
  </si>
  <si>
    <t>Oprava obkladu z obkladaček pórovinových do 22 ks/m2 kladených do malty</t>
  </si>
  <si>
    <t>1656093413</t>
  </si>
  <si>
    <t>3,000*6,66"1.PP</t>
  </si>
  <si>
    <t>2*6,66 "m.č.1.05</t>
  </si>
  <si>
    <t>2*6,66 "m.č.1.11</t>
  </si>
  <si>
    <t>1*6,66 "m.č.1.12</t>
  </si>
  <si>
    <t>4*6,66 "m.č.1.13</t>
  </si>
  <si>
    <t>2*6,66 "m.č.1.14</t>
  </si>
  <si>
    <t>2*6,66 "m.č.1.25</t>
  </si>
  <si>
    <t>4*6,66 "m.č.1.48</t>
  </si>
  <si>
    <t>3*6,66 "m.č.1.59</t>
  </si>
  <si>
    <t>4*6,66 "m.č.1.60</t>
  </si>
  <si>
    <t>5*6,66 "m.č.1.61+1.62</t>
  </si>
  <si>
    <t>6*6,66 "m.č.2,09-2,13</t>
  </si>
  <si>
    <t>68</t>
  </si>
  <si>
    <t>597612550</t>
  </si>
  <si>
    <t>obkladačky keramické 15 x 15 x 0,6 cm</t>
  </si>
  <si>
    <t>-1176802425</t>
  </si>
  <si>
    <t>38*1,15</t>
  </si>
  <si>
    <t>69</t>
  </si>
  <si>
    <t>781479194</t>
  </si>
  <si>
    <t>Příplatek k montáži obkladů vnitřních keramických hladkých za nerovný povrch</t>
  </si>
  <si>
    <t>-403915016</t>
  </si>
  <si>
    <t>70</t>
  </si>
  <si>
    <t>781479195</t>
  </si>
  <si>
    <t>Příplatek k montáži obkladů vnitřních keramických hladkých za spárování bílým cementem</t>
  </si>
  <si>
    <t>179639252</t>
  </si>
  <si>
    <t>71</t>
  </si>
  <si>
    <t>781495111</t>
  </si>
  <si>
    <t>Penetrace podkladu vnitřních obkladů</t>
  </si>
  <si>
    <t>-610430926</t>
  </si>
  <si>
    <t>72</t>
  </si>
  <si>
    <t>998781102</t>
  </si>
  <si>
    <t>Přesun hmot tonážní pro obklady keramické v objektech v do 12 m</t>
  </si>
  <si>
    <t>1079230556</t>
  </si>
  <si>
    <t>73</t>
  </si>
  <si>
    <t>998781181</t>
  </si>
  <si>
    <t>Příplatek k přesunu hmot tonážní 781 prováděný bez použití mechanizace</t>
  </si>
  <si>
    <t>-2109805817</t>
  </si>
  <si>
    <t>783</t>
  </si>
  <si>
    <t>Dokončovací práce - nátěry</t>
  </si>
  <si>
    <t>74</t>
  </si>
  <si>
    <t>783009401</t>
  </si>
  <si>
    <t>Bezpečnostní šrafování stěn nebo svislých ploch rovných</t>
  </si>
  <si>
    <t>1244730847</t>
  </si>
  <si>
    <t>75</t>
  </si>
  <si>
    <t>783301311</t>
  </si>
  <si>
    <t>Odmaštění zámečnických konstrukcí vodou ředitelným odmašťovačem</t>
  </si>
  <si>
    <t>2125021722</t>
  </si>
  <si>
    <t>11*4*4,75*0,6+78*4*3*0,6+20,6*48*0,45 " m.č. 1.34 hala dílen ocelové nosníky stropu a sloupy</t>
  </si>
  <si>
    <t>(72,1+16*9)*2,2 " kovové konstrukce  BOX 1-8</t>
  </si>
  <si>
    <t>76</t>
  </si>
  <si>
    <t>783301401</t>
  </si>
  <si>
    <t>Ometení zámečnických konstrukcí</t>
  </si>
  <si>
    <t>1131783993</t>
  </si>
  <si>
    <t>1131,96 " m.č. 1.34 hala dílen ocelové nosníky stropu a sloupy</t>
  </si>
  <si>
    <t>475,42 " kovové konstrukce  BOX 1-8</t>
  </si>
  <si>
    <t>77</t>
  </si>
  <si>
    <t>783315101</t>
  </si>
  <si>
    <t>Mezinátěr jednonásobný syntetický standardní zámečnických konstrukcí</t>
  </si>
  <si>
    <t>-249911430</t>
  </si>
  <si>
    <t>78</t>
  </si>
  <si>
    <t>783317101</t>
  </si>
  <si>
    <t>Krycí jednonásobný syntetický standardní nátěr zámečnických konstrukcí</t>
  </si>
  <si>
    <t>68498949</t>
  </si>
  <si>
    <t>79</t>
  </si>
  <si>
    <t>783401311</t>
  </si>
  <si>
    <t>Odmaštění klempířských konstrukcí vodou ředitelným odmašťovačem před provedením nátěru</t>
  </si>
  <si>
    <t>135083995</t>
  </si>
  <si>
    <t>369,6*0,4 " SVISLÁ KAPOTÁŽ STŘEŠNÍCH SVĚTLÍKŮ</t>
  </si>
  <si>
    <t>80</t>
  </si>
  <si>
    <t>783414101</t>
  </si>
  <si>
    <t>Základní jednonásobný syntetický nátěr klempířských konstrukcí</t>
  </si>
  <si>
    <t>697596676</t>
  </si>
  <si>
    <t>81</t>
  </si>
  <si>
    <t>783415101</t>
  </si>
  <si>
    <t>Mezinátěr syntetický jednonásobný mezinátěr klempířských konstrukcí</t>
  </si>
  <si>
    <t>-2054500052</t>
  </si>
  <si>
    <t>82</t>
  </si>
  <si>
    <t>783417101</t>
  </si>
  <si>
    <t>Krycí jednonásobný syntetický nátěr klempířských konstrukcí</t>
  </si>
  <si>
    <t>-356161801</t>
  </si>
  <si>
    <t>784</t>
  </si>
  <si>
    <t>Dokončovací práce - malby</t>
  </si>
  <si>
    <t>83</t>
  </si>
  <si>
    <t>784121003</t>
  </si>
  <si>
    <t>Oškrabání malby v mísnostech výšky do 5,00 m</t>
  </si>
  <si>
    <t>-1407365876</t>
  </si>
  <si>
    <t>9753,555/3</t>
  </si>
  <si>
    <t>84</t>
  </si>
  <si>
    <t>784121013</t>
  </si>
  <si>
    <t>Rozmývání podkladu po oškrabání malby v místnostech výšky do 5,00 m</t>
  </si>
  <si>
    <t>384818740</t>
  </si>
  <si>
    <t>3251,185</t>
  </si>
  <si>
    <t>85</t>
  </si>
  <si>
    <t>784181103</t>
  </si>
  <si>
    <t>Základní akrylátová jednonásobná penetrace podkladu v místnostech výšky do 5,00m</t>
  </si>
  <si>
    <t>578218183</t>
  </si>
  <si>
    <t>86</t>
  </si>
  <si>
    <t>784221103</t>
  </si>
  <si>
    <t>Dvojnásobné bílé malby  ze směsí za sucha dobře otěruvzdorných v místnostech do 5,00 m</t>
  </si>
  <si>
    <t>1704244436</t>
  </si>
  <si>
    <t>"LOKÁLNÍ OPRAVY MALBY A MALBY STĚN A STROPŮ</t>
  </si>
  <si>
    <t>154,4*0,6 " 1.PP</t>
  </si>
  <si>
    <t>(6,2+2)*2*3,6+20,8  "m.č.1.01</t>
  </si>
  <si>
    <t>(10,15+6,1)*2*3,6  "m.č. 1.02</t>
  </si>
  <si>
    <t>(1,55+2,7)*2*0,6  "m.č. 1.03</t>
  </si>
  <si>
    <t>(8,2*4+6,8*2+2,8+3,35)*2,1+107,3 " m.č. 1.05</t>
  </si>
  <si>
    <t>18,6*0,6 "m.č. 1,08</t>
  </si>
  <si>
    <t>6,2*0,6 " m.č. 1.09</t>
  </si>
  <si>
    <t>(6,05+5,1)*2*0,6  "m.č. 1.10</t>
  </si>
  <si>
    <t xml:space="preserve">(8,2+2,45)*2*0,6  "m.č. 1.11 </t>
  </si>
  <si>
    <t>3,45*0,6 "m.č. 1.12</t>
  </si>
  <si>
    <t>(3,15+8,2)*2*0,6  "m.č. 1.13+1.14</t>
  </si>
  <si>
    <t>(28,3+2,25)*2*0,6  "m.č. 1.15</t>
  </si>
  <si>
    <t xml:space="preserve">(5,95+13,55)*2*4,4  "m.č. 1.16 </t>
  </si>
  <si>
    <t>(5,95*4+9,05+6,75)*4,7   "m.č. 1.17+1.18</t>
  </si>
  <si>
    <t>(9,7+26,2)*2*0,6  "m.č. 1.19+1.20</t>
  </si>
  <si>
    <t>(9,7+3,1)*2*0,6  "m.č. 1.21</t>
  </si>
  <si>
    <t xml:space="preserve">38.4*4,65+17,1+14,58 "m.č. 1.22+1.23 </t>
  </si>
  <si>
    <t>(44,3+2)*0,6  "m.č. 1.24</t>
  </si>
  <si>
    <t>6*0,6" m.č.1,25</t>
  </si>
  <si>
    <t>32,1*6*4,6 " m.č.  stěny 1.26+1,27+1.28+1.29+1.30+1.31</t>
  </si>
  <si>
    <t>61,5+61,25+61,25+61,25+61,25+61,25 " stropy m.č. 1.26+1,27+1.28+1.29+1.30+1.31</t>
  </si>
  <si>
    <t>(9,2+1,52)*0,6  "m.č. 1.32</t>
  </si>
  <si>
    <t>(6,38+15.1)*2*0,6 "m.č. 1.33</t>
  </si>
  <si>
    <t>1679,5-1,2*18,6*12 " strop m.č. 1.34 - hala dílen</t>
  </si>
  <si>
    <t>(78,4+20,6)*2*4,47 " stěny m.č. 1.34 - hala dílen</t>
  </si>
  <si>
    <t>(4,8+2,4)*2*0,6  "m.č. 1.35</t>
  </si>
  <si>
    <t>(5,2+2,8)*2*0,6  "m.č. 1.36</t>
  </si>
  <si>
    <t>(13,25+5,2)*2*0,6   "m.č. 1.37</t>
  </si>
  <si>
    <t>(8,73+5,2)*2*0,6  "m.č. 1.38</t>
  </si>
  <si>
    <t xml:space="preserve">(11,35+5,2)*2*4,9+59,15 "m.č.1.39 </t>
  </si>
  <si>
    <t>(3,9*+5,2)*2*4,9+20,4  "m.č.1.40</t>
  </si>
  <si>
    <t>(2,9+3,45)*2 *4,9+10,4 "m.č.1.41</t>
  </si>
  <si>
    <t>(2,9+3,45)*2*4,9+10,3  "m.č.1.42</t>
  </si>
  <si>
    <t>(2,9+3,45)*2*4,9+10,4  "m.č.1.43</t>
  </si>
  <si>
    <t>(2,9+3,45)*2*4,9+10,3  "m.č.1.44</t>
  </si>
  <si>
    <t>(2,9+4,1)*2*4,9+11,4 "m.č. 1.45</t>
  </si>
  <si>
    <t>(12,9+3,6)*2 *0,6 "m.č. 1.46</t>
  </si>
  <si>
    <t>(2,35+1,33)*2*4,8+3,7  "m.č. 1.47</t>
  </si>
  <si>
    <t>(9,55+2,95)*2*1,2  "m.č. 1.48</t>
  </si>
  <si>
    <t>(2,65+2,85)*2*4,8+7,4  "m.č. 1.49</t>
  </si>
  <si>
    <t>(10+12)*2*4,8+112,7 "m.č.1.50</t>
  </si>
  <si>
    <t>(2,45+3)*2*4,8+7,35  "m.č. 1.51</t>
  </si>
  <si>
    <t>(5,95+12)*2*4,8+65,8  "m.č. 1.52</t>
  </si>
  <si>
    <t>(4,65+2,2)*2*4,8+10,85 "m.č. 1.53</t>
  </si>
  <si>
    <t>(4,75+2,2)*2*4,8+11,05 "m.č.1.54</t>
  </si>
  <si>
    <t>(2,23+2,4)*2*4,8+5,4  "m.č.1.55</t>
  </si>
  <si>
    <t>(7,95+2,15)*2*2 "m.č. 1.56</t>
  </si>
  <si>
    <t>(9,85+5,65)*2*4,8+54,5  "m.č. 1.57</t>
  </si>
  <si>
    <t>(17,5+13,1)*2*4,8+75,55  "m.č. 1.58</t>
  </si>
  <si>
    <t>(4,5+5,6)*2*3+25,15 "m.č. 1.59</t>
  </si>
  <si>
    <t>(3,2+3,7)*2*3+11,9 "m.č. 1.60</t>
  </si>
  <si>
    <t>((3,7+5,6)*2*2)*3+7,75+0,6  "m.č. 1.61+1.62</t>
  </si>
  <si>
    <t>(5,85+5,3)*2*1,2 "m.č. 1.63</t>
  </si>
  <si>
    <t>(9,3+14,35)*2*3+119,3 "m.č. 1.64</t>
  </si>
  <si>
    <t>(6,4+4,2)*2*3+23,9 "m.č.1.65</t>
  </si>
  <si>
    <t>(2,2+1,6)*2*1,2 " m.č. 1.66</t>
  </si>
  <si>
    <t>((26,16+1,95)*2+(6,2+1,55)*2)*3,8 "m.č.. 2.01</t>
  </si>
  <si>
    <t>(8,15+6)*2*3,8 "m.č. 2.02</t>
  </si>
  <si>
    <t>(6,15+6)*2*3,8 " m.č. 2.03</t>
  </si>
  <si>
    <t>(3,75+6,8)*2*3,8 "m.č. 2.05</t>
  </si>
  <si>
    <t>(5,1+6,05)*2*3,8 "m.č. 2.06</t>
  </si>
  <si>
    <t xml:space="preserve">(2,45+6,05)*2*3,8 "m.č. 2.07 </t>
  </si>
  <si>
    <t>34,35*3,8+5,9+2,35+2,75+1,95+1,95 "m.č. 2.08 - 2,12</t>
  </si>
  <si>
    <t>(3,1+3,25)*2*3,8+10,1 "m.č. 2.13</t>
  </si>
  <si>
    <t>(16,5+3,2)*2*3+71,2 "chodba m.č. 2.14</t>
  </si>
  <si>
    <t>16,4*4" schodiště m.č. 2.14</t>
  </si>
  <si>
    <t>(4,5+5,3)*3+25,15 "m.č. 2.15</t>
  </si>
  <si>
    <t>((5,3+3,7)*2*2)*3+11,9+7,75+0,6 " m.č. 2.16+2.17+2.18</t>
  </si>
  <si>
    <t>(5,3+5,85)*2*3+32,65 "m.č. 2.19</t>
  </si>
  <si>
    <t>(16,5+9,35)*2*3+119,3 "m.č.2.20</t>
  </si>
  <si>
    <t>(4,2+6,4)*2*3+27  "m.č. 2.21</t>
  </si>
  <si>
    <t>VRN - VEDLEJŠÍ ROZPOČTOVÉ NÁKLADY</t>
  </si>
  <si>
    <t>VRN - Vedlejší rozpočtové náklady</t>
  </si>
  <si>
    <t>Vedlejší rozpočtové náklady</t>
  </si>
  <si>
    <t>020001000</t>
  </si>
  <si>
    <t>Příprava staveniště</t>
  </si>
  <si>
    <t>Kč</t>
  </si>
  <si>
    <t>1024</t>
  </si>
  <si>
    <t>1871893693</t>
  </si>
  <si>
    <t>P</t>
  </si>
  <si>
    <t>Poznámka k položce:
Zaměření a vytýčení stávajících inženýrských sítí v místě stavby z hlediska jejich ochrany při provádění stavby a ochrana stávajících vedení a zařízení před poškozením</t>
  </si>
  <si>
    <t>030001000</t>
  </si>
  <si>
    <t>Zařízení staveniště</t>
  </si>
  <si>
    <t>607770284</t>
  </si>
  <si>
    <t>Poznámka k položce:
Náklady spojené s vybudováním, provozem a likvidací zařízení staveniště</t>
  </si>
  <si>
    <t>013254000</t>
  </si>
  <si>
    <t>Dokumentace skutečného provedení stavby</t>
  </si>
  <si>
    <t>1391127216</t>
  </si>
  <si>
    <t>Poznámka k položce:
Náklady na vyhotovení dokumentace skutečného provedení stavby a její předání objednateli v požadované formě a požadovaném počtu.; 3x listinná provedení+1x elektronické provedení na CD-Rom</t>
  </si>
  <si>
    <t>051002000</t>
  </si>
  <si>
    <t>Pojistné</t>
  </si>
  <si>
    <t>335406246</t>
  </si>
  <si>
    <t>Poznámka k položce:
Pojistné (na částku min. 20.000.000,- Kč)</t>
  </si>
  <si>
    <t>056002000</t>
  </si>
  <si>
    <t>Bankovní záruka</t>
  </si>
  <si>
    <t>-751246617</t>
  </si>
  <si>
    <t>Poznámka k položce:
Bankovní záruka - Náklady spojené se zřízením a vedením bankovní záruky po dobu realizace a záruční lhůty, jak je uvedeno ve smlouvě</t>
  </si>
  <si>
    <t>092103001</t>
  </si>
  <si>
    <t>Náklady na zkušební provoz</t>
  </si>
  <si>
    <t>9125617</t>
  </si>
  <si>
    <t>092203000</t>
  </si>
  <si>
    <t>Náklady na zaškolení</t>
  </si>
  <si>
    <t>937919208</t>
  </si>
  <si>
    <t>091003000</t>
  </si>
  <si>
    <t xml:space="preserve">Ostatní náklady související s objektem </t>
  </si>
  <si>
    <t>-1176050393</t>
  </si>
  <si>
    <t xml:space="preserve">Poznámka k položce:
Náklady vzniklé v souvislostí s realizací stavby za provozu                                     </t>
  </si>
  <si>
    <t>2-PRIPOJKA-HLAVNI-BU - 2. Přípojka k hlavní budově - SOU Opravárenské - rekonstrukce havarijního stavu elektroinstalace v dílnách II.etapa</t>
  </si>
  <si>
    <t>ELEKTOINSTALACE - Elektroinstalace - přípojka NN k hlavní budově</t>
  </si>
  <si>
    <t>Elektroinstalace - přípojka NN k hlavní budově  - DLE SOUPISU V PŘÍLOZE</t>
  </si>
  <si>
    <t>ST - STAVEBNÍ PRÁCE PRO VENKOVNÍ KABELOVÉ ROZVODY</t>
  </si>
  <si>
    <t xml:space="preserve">    1 - Zemní práce</t>
  </si>
  <si>
    <t xml:space="preserve">    5 - Komunikace</t>
  </si>
  <si>
    <t xml:space="preserve">    9 - Ostatní konstrukce a práce, bourání</t>
  </si>
  <si>
    <t>Zemní práce</t>
  </si>
  <si>
    <t>113107112</t>
  </si>
  <si>
    <t>Odstranění podkladu pl do 50 m2 z kameniva těženého tl 200 mm</t>
  </si>
  <si>
    <t>2126096652</t>
  </si>
  <si>
    <t>113107123</t>
  </si>
  <si>
    <t>Odstranění podkladu pl do 50 m2 z kameniva drceného tl 300 mm</t>
  </si>
  <si>
    <t>1879772055</t>
  </si>
  <si>
    <t>30*1,2 " pod asfaltem   jednotlivé plochy</t>
  </si>
  <si>
    <t>15*1,2 " pod panely  jednotlivé plochy</t>
  </si>
  <si>
    <t>113107137</t>
  </si>
  <si>
    <t>Odstranění podkladu pl do 50 m2 z betonu vyztuženého sítěmi tl 300 mm</t>
  </si>
  <si>
    <t>1354464977</t>
  </si>
  <si>
    <t>15*1,2 " betonové panely jednotlivé plochy</t>
  </si>
  <si>
    <t>113107143</t>
  </si>
  <si>
    <t>Odstranění podkladu pl do 50 m2 živičných tl 150 mm</t>
  </si>
  <si>
    <t>1760873470</t>
  </si>
  <si>
    <t>30*1,2 " jednotlivé plochy</t>
  </si>
  <si>
    <t>113108442</t>
  </si>
  <si>
    <t>Rozrytí krytu z kameniva bez zhutnění s živičným pojivem</t>
  </si>
  <si>
    <t>-1847582239</t>
  </si>
  <si>
    <t>113201111</t>
  </si>
  <si>
    <t>Vytrhání obrub chodníkových ležatých</t>
  </si>
  <si>
    <t>273259833</t>
  </si>
  <si>
    <t>119002121</t>
  </si>
  <si>
    <t>Přechodoová lávka délky do 2 m včetně zábradlí pro zabezpečení výkopu zřízení</t>
  </si>
  <si>
    <t>-1437530600</t>
  </si>
  <si>
    <t>119002122</t>
  </si>
  <si>
    <t>Přechodová lávka délky do 2 m včetně zábradlí pro zabezpečení výkopu odstranění</t>
  </si>
  <si>
    <t>-1891631806</t>
  </si>
  <si>
    <t>119002411</t>
  </si>
  <si>
    <t>Pojezdový ocelový plech pro zabezpčení výkopu  zřízení</t>
  </si>
  <si>
    <t>-733647482</t>
  </si>
  <si>
    <t>119002412</t>
  </si>
  <si>
    <t>Pojezdový ocelový plech pro zabezpčení výkopu odstranění</t>
  </si>
  <si>
    <t>-1851035952</t>
  </si>
  <si>
    <t>119003131</t>
  </si>
  <si>
    <t>Výstražná páska pro zabezpečení výkopu zřízení</t>
  </si>
  <si>
    <t>1673612731</t>
  </si>
  <si>
    <t>119003132</t>
  </si>
  <si>
    <t>Výstražná páska pro zabezpečení výkopu odstranění</t>
  </si>
  <si>
    <t>1660069416</t>
  </si>
  <si>
    <t>119003211</t>
  </si>
  <si>
    <t>Mobilní plotová zábrana s reflexním pásem  výšky do 1,5 m pro zabezpečení výkopu zřízení</t>
  </si>
  <si>
    <t>-1114479865</t>
  </si>
  <si>
    <t>119003212</t>
  </si>
  <si>
    <t>Mobilní plotová zábrana s reflexním pásem  výšky do 1,5 m pro zabezpečení výkopu odstranění</t>
  </si>
  <si>
    <t>581907072</t>
  </si>
  <si>
    <t>120001101</t>
  </si>
  <si>
    <t>Příplatek za ztížení vykopávky v blízkosti podzemního vedení</t>
  </si>
  <si>
    <t>-97702943</t>
  </si>
  <si>
    <t>3,336</t>
  </si>
  <si>
    <t>132401101</t>
  </si>
  <si>
    <t>Hloubení rýh š do 600 mm v hornině tř. 5</t>
  </si>
  <si>
    <t>2092315996</t>
  </si>
  <si>
    <t>(30+15)*0,6*0,7  " pod asfaltem a panely</t>
  </si>
  <si>
    <t>162701105</t>
  </si>
  <si>
    <t>Vodorovné přemístění do 10000 m výkopku/sypaniny z horniny tř. 1 až 4</t>
  </si>
  <si>
    <t>648508228</t>
  </si>
  <si>
    <t>162701109</t>
  </si>
  <si>
    <t>Příplatek k vodorovnému přemístění výkopku/sypaniny z horniny tř. 1 až 4 ZKD 1000 m přes 10000 m</t>
  </si>
  <si>
    <t>-114704113</t>
  </si>
  <si>
    <t>18,9</t>
  </si>
  <si>
    <t>171201211</t>
  </si>
  <si>
    <t>Poplatek za uložení odpadu ze sypaniny na skládce (skládkovné)</t>
  </si>
  <si>
    <t>-566917155</t>
  </si>
  <si>
    <t>18,9*1,8</t>
  </si>
  <si>
    <t>174101102</t>
  </si>
  <si>
    <t>Zásyp v uzavřených prostorech sypaninou se zhutněním</t>
  </si>
  <si>
    <t>471730802</t>
  </si>
  <si>
    <t>18,9 " lože a obsyp kabelů</t>
  </si>
  <si>
    <t>583373080</t>
  </si>
  <si>
    <t>štěrkopísek frakce 0-2 třída B</t>
  </si>
  <si>
    <t>-1892005675</t>
  </si>
  <si>
    <t>18,8*1,98</t>
  </si>
  <si>
    <t>211-R</t>
  </si>
  <si>
    <t>Krytí kabelů výstražnou fólií z PVC 40 cm</t>
  </si>
  <si>
    <t>-946046331</t>
  </si>
  <si>
    <t>49*2  " dvě folie vedle sebe</t>
  </si>
  <si>
    <t>310238211</t>
  </si>
  <si>
    <t>Zazdívka otvorů pl do 1 m2 ve zdivu nadzákladovém cihlami pálenými na MVC</t>
  </si>
  <si>
    <t>1620456338</t>
  </si>
  <si>
    <t>"PO OSAZENÍ ROZVADĚČŮ - RIS zazdívka</t>
  </si>
  <si>
    <t xml:space="preserve"> 0,29   " 2 kusy</t>
  </si>
  <si>
    <t>0,32    "5 kusů</t>
  </si>
  <si>
    <t>Komunikace</t>
  </si>
  <si>
    <t>564752111</t>
  </si>
  <si>
    <t>Podklad z vibrovaného štěrku VŠ tl 150 mm</t>
  </si>
  <si>
    <t>1518828917</t>
  </si>
  <si>
    <t>24*1,2 " zámková dlažba</t>
  </si>
  <si>
    <t>22*1,2 " betonové dlaždice</t>
  </si>
  <si>
    <t>564801111</t>
  </si>
  <si>
    <t>Podklad ze štěrkodrtě ŠD tl 30 mm</t>
  </si>
  <si>
    <t>-913893187</t>
  </si>
  <si>
    <t>566901234</t>
  </si>
  <si>
    <t>Vyspravení podkladu po překopech ing sítí plochy přes 15 m2 štěrkodrtí tl. 250 mm</t>
  </si>
  <si>
    <t>-978466906</t>
  </si>
  <si>
    <t>55,2</t>
  </si>
  <si>
    <t>566901262</t>
  </si>
  <si>
    <t>Vyspravení podkladu po překopech ing sítí plochy přes 15 m2 obalovaným kamenivem ACP (OK) tl. 150 mm</t>
  </si>
  <si>
    <t>448859517</t>
  </si>
  <si>
    <t>30*1,2 "asfaltové plochy</t>
  </si>
  <si>
    <t>566901271</t>
  </si>
  <si>
    <t>Vyspravení podkladu po překopech ing sítí plochy přes 15m2 směsí stmelenou cementem SC20/25 tl 100mm</t>
  </si>
  <si>
    <t>606607106</t>
  </si>
  <si>
    <t>566901273</t>
  </si>
  <si>
    <t>Vyspravení podkladu po překopech ing sítí plochy přes 15m2 směsí stmelenou cementem SC20/25 tl 200mm</t>
  </si>
  <si>
    <t>2046902086</t>
  </si>
  <si>
    <t>15*1,2 " dobetonování panelů</t>
  </si>
  <si>
    <t>573231112</t>
  </si>
  <si>
    <t>Postřik živičný spojovací ze silniční emulze v množství 0,80 kg/m2</t>
  </si>
  <si>
    <t>2126503601</t>
  </si>
  <si>
    <t>596811120</t>
  </si>
  <si>
    <t>Kladení betonové dlažby komunikací pro pěší do lože z kameniva vel do 0,09 m2 plochy do 50 m2</t>
  </si>
  <si>
    <t>-140997178</t>
  </si>
  <si>
    <t>4*1,2 " betonové dlaždice</t>
  </si>
  <si>
    <t>592456000</t>
  </si>
  <si>
    <t>dlažba desková betonová HBB 50x50x5 cm</t>
  </si>
  <si>
    <t>398009172</t>
  </si>
  <si>
    <t>4*1,1</t>
  </si>
  <si>
    <t>622135002</t>
  </si>
  <si>
    <t>Vyrovnání podkladu vnějších stěn maltou cementovou tl do 10 mm</t>
  </si>
  <si>
    <t>746981785</t>
  </si>
  <si>
    <t xml:space="preserve">7 "PO OSAZENÍ - 7 kusů ROZVADĚČŮ </t>
  </si>
  <si>
    <t>622135011</t>
  </si>
  <si>
    <t>Vyrovnání podkladu vnějších stěn tmelem tl do 2 mm</t>
  </si>
  <si>
    <t>-598910493</t>
  </si>
  <si>
    <t>622215124</t>
  </si>
  <si>
    <t>Oprava kontaktního zateplení stěn z polystyrenových desek tloušťky do 120 mm plochy do 1,0m2</t>
  </si>
  <si>
    <t>157248661</t>
  </si>
  <si>
    <t>2 "PO OSAZENÍ ROZVADĚČŮ - RIS v zateplení</t>
  </si>
  <si>
    <t>622525104</t>
  </si>
  <si>
    <t>Tenkovrstvá omítka malých ploch do 1,0m2 na stěnách</t>
  </si>
  <si>
    <t>-543395035</t>
  </si>
  <si>
    <t>Ostatní konstrukce a práce, bourání</t>
  </si>
  <si>
    <t>916231213</t>
  </si>
  <si>
    <t>Osazení chodníkového obrubníku betonového stojatého s boční opěrou do lože z betonu prostého</t>
  </si>
  <si>
    <t>1367129349</t>
  </si>
  <si>
    <t>592174160</t>
  </si>
  <si>
    <t>obrubník betonový chodníkový 100x10x25 cm</t>
  </si>
  <si>
    <t>263778054</t>
  </si>
  <si>
    <t>916991121</t>
  </si>
  <si>
    <t>Lože pod obrubníky, krajníky nebo obruby z dlažebních kostek z betonu prostého</t>
  </si>
  <si>
    <t>1605694482</t>
  </si>
  <si>
    <t>4*0,3*0,3</t>
  </si>
  <si>
    <t>919732211</t>
  </si>
  <si>
    <t>Styčná spára napojení nového živičného povrchu na stávající za tepla š 15 mm hl 25 mm s prořezáním</t>
  </si>
  <si>
    <t>-682725083</t>
  </si>
  <si>
    <t>30*2</t>
  </si>
  <si>
    <t>919735113</t>
  </si>
  <si>
    <t>Řezání stávajícího živičného krytu hl do 150 mm</t>
  </si>
  <si>
    <t>1972878472</t>
  </si>
  <si>
    <t>30*2 " asfaltový kryt</t>
  </si>
  <si>
    <t>919735126</t>
  </si>
  <si>
    <t>Řezání stávajícího betonového krytu hl do 300 mm</t>
  </si>
  <si>
    <t>1039013629</t>
  </si>
  <si>
    <t>15*2" betonové panely</t>
  </si>
  <si>
    <t>973041511</t>
  </si>
  <si>
    <t>Vysekání výklenků ve zdivu z betonu pl přes 0,25 m2</t>
  </si>
  <si>
    <t>297269462</t>
  </si>
  <si>
    <t xml:space="preserve">"PRO OSAZENÍ ROZVADĚČŮ - RIS </t>
  </si>
  <si>
    <t>0,85*0,51*0,25*1,5*2      " 2 kusy</t>
  </si>
  <si>
    <t>0,41*0,51*0,25*1,5*5     "5 kusů</t>
  </si>
  <si>
    <t>978071611</t>
  </si>
  <si>
    <t>Otlučení omítky a odstranění izolace z desek hmotnosti do 120 kg/m3 tl přes 50 mm pl do 1 m2</t>
  </si>
  <si>
    <t>1222036611</t>
  </si>
  <si>
    <t xml:space="preserve">2 "PRO OSAZENÍ ROZVADĚČŮ - RIS </t>
  </si>
  <si>
    <t>997221571</t>
  </si>
  <si>
    <t>Vodorovná doprava vybouraných hmot do 1 km</t>
  </si>
  <si>
    <t>193769583</t>
  </si>
  <si>
    <t>997221579</t>
  </si>
  <si>
    <t>Příplatek ZKD 1 km u vodorovné dopravy vybouraných hmot</t>
  </si>
  <si>
    <t>1977039305</t>
  </si>
  <si>
    <t>50,377*19 'Přepočtené koeficientem množství</t>
  </si>
  <si>
    <t>997221611</t>
  </si>
  <si>
    <t>Nakládání suti na dopravní prostředky pro vodorovnou dopravu</t>
  </si>
  <si>
    <t>1369781963</t>
  </si>
  <si>
    <t>997221825</t>
  </si>
  <si>
    <t>Poplatek za uložení železobetonového odpadu na skládce (skládkovné)</t>
  </si>
  <si>
    <t>-1744840593</t>
  </si>
  <si>
    <t>50,377*0,15 'Přepočtené koeficientem množství</t>
  </si>
  <si>
    <t>997221845</t>
  </si>
  <si>
    <t>Poplatek za uložení odpadu z asfaltových povrchů na skládce (skládkovné)</t>
  </si>
  <si>
    <t>338168695</t>
  </si>
  <si>
    <t>50,377*0,3 'Přepočtené koeficientem množství</t>
  </si>
  <si>
    <t>997221855</t>
  </si>
  <si>
    <t>Poplatek za uložení odpadu z kameniva na skládce (skládkovné)</t>
  </si>
  <si>
    <t>18849893</t>
  </si>
  <si>
    <t>50,377*0,55 'Přepočtené koeficientem množství</t>
  </si>
  <si>
    <t>998225111</t>
  </si>
  <si>
    <t>Přesun hmot pro pozemní komunikace s krytem z kamene, monolitickým betonovým nebo živičným</t>
  </si>
  <si>
    <t>-1774025301</t>
  </si>
  <si>
    <t>998225194</t>
  </si>
  <si>
    <t>Příplatek k přesunu hmot pro pozemní komunikace s krytem z kamene, živičným, betonovým do 5000 m</t>
  </si>
  <si>
    <t>1605664415</t>
  </si>
  <si>
    <t>998225195</t>
  </si>
  <si>
    <t>Příplatek k přesunu hmot pro pozemní komunikace s krytem z kamene, živičným, betonovým ZKD 5000 m</t>
  </si>
  <si>
    <t>-673371138</t>
  </si>
  <si>
    <t>126,763*3 'Přepočtené koeficientem množství</t>
  </si>
  <si>
    <t>012002000</t>
  </si>
  <si>
    <t xml:space="preserve">Geodetické práce - vytýčení kabelových tras, vytýčení inženýrských sítí včetně jejich ochrany                                                        </t>
  </si>
  <si>
    <t>1967152973</t>
  </si>
  <si>
    <t>034002000</t>
  </si>
  <si>
    <t>Zabezpečení staveniště</t>
  </si>
  <si>
    <t>1284297108</t>
  </si>
  <si>
    <t xml:space="preserve">Poznámka k položce:
Náklady na ochranu staveniště před vstupem nepovolaných osob, včetně příslušného značení, náklady na osvětlení staveniště, náklady na vypracování potřebné dokumentace pro provoz staveniště a z hlediska provozu staveniště (provozně dopravní řád).
</t>
  </si>
  <si>
    <t>032603000</t>
  </si>
  <si>
    <t>Ostatní náklady</t>
  </si>
  <si>
    <t>622890907</t>
  </si>
  <si>
    <t xml:space="preserve">Poznámka k položce:
Povolení zvláštní užívání komunikace – od brány je místní a města                      </t>
  </si>
  <si>
    <t>034403000</t>
  </si>
  <si>
    <t>Dopravní značení na staveništi</t>
  </si>
  <si>
    <t>-1776405289</t>
  </si>
  <si>
    <t>3-VENKOVNI-OSVETLENÍ - 3.- Venkovní osvětlení - SOU Opravárenské - rekonstrukce havarijního stavu elektroinstalace v dílnách II.etapa</t>
  </si>
  <si>
    <t>ELEKTROINSTALACE - Elektroinstalace - venkovní osvětlení na plášti budov</t>
  </si>
  <si>
    <t>V nabídce konkrétně definované výrobky a technologie definují minimální požadovaný standart a v nabídce mohou být nahrazeny výrobkem nebo technologií s minámálně stejnými technickými parametry</t>
  </si>
  <si>
    <t>21-m - Elektroinstalace - venkovní osvětlení na plášti budov</t>
  </si>
  <si>
    <t xml:space="preserve">    D1 - Rozvaděč R-VO1</t>
  </si>
  <si>
    <t xml:space="preserve">      D2 - ROZVODNICE</t>
  </si>
  <si>
    <t xml:space="preserve">      D3 - HLAVNÍ VYPÍNAČ</t>
  </si>
  <si>
    <t xml:space="preserve">      D4 - 4-PÓLOVÝ PROUDOVÝ CHRÁNIČ</t>
  </si>
  <si>
    <t xml:space="preserve">      D5 - JISTIČ 3 PÓLOVÝ CHAR. "B"</t>
  </si>
  <si>
    <t xml:space="preserve">      D6 - JISTIČ 1 PÓLOVÝ CHAR. "B"</t>
  </si>
  <si>
    <t xml:space="preserve">      D7 - STYKAČ</t>
  </si>
  <si>
    <t xml:space="preserve">      D8 - PŘEPÍNAČ</t>
  </si>
  <si>
    <t xml:space="preserve">      D9 - SPÍNACÍ HODINY</t>
  </si>
  <si>
    <t xml:space="preserve">      D10 - SOUMRAKOVÝ SPÍNAČ</t>
  </si>
  <si>
    <t xml:space="preserve">      D11 - VODIČE</t>
  </si>
  <si>
    <t xml:space="preserve">      D12 - VÝVODKY</t>
  </si>
  <si>
    <t xml:space="preserve">      D14 - 5.6 Fázové a potenciálové lišty</t>
  </si>
  <si>
    <t xml:space="preserve">      D13 - SVORKA ŘADOVÁ</t>
  </si>
  <si>
    <t xml:space="preserve">    D16 - Rozvaděč R1+VO2</t>
  </si>
  <si>
    <t xml:space="preserve">      D17 - POJISTKOVÝ ODPÍNAČ</t>
  </si>
  <si>
    <t xml:space="preserve">      D18 - PŘEPĚŤOVÁ OCHRANA</t>
  </si>
  <si>
    <t xml:space="preserve">    D37 - Montážní materiál a práce - celkem</t>
  </si>
  <si>
    <t xml:space="preserve">      D23 - MONTÁŽ ROZVODNIC</t>
  </si>
  <si>
    <t xml:space="preserve">      D24 - UKONČENÍ KABELŮ SMRŠŤOVACÍ ZÁKLOPKOU DO</t>
  </si>
  <si>
    <t xml:space="preserve">      D26 - UKONČENÍ  VODIČŮ V ROZVADĚČÍCH</t>
  </si>
  <si>
    <t xml:space="preserve">      D27 - KABEL SILOVÝ,IZOLACE PVC</t>
  </si>
  <si>
    <t xml:space="preserve">      D28 - KRABICE</t>
  </si>
  <si>
    <t xml:space="preserve">      D29 - LIŠTA VKLÁDACÍ</t>
  </si>
  <si>
    <t xml:space="preserve">      D30 - STAVEBNÍ PRÁCE</t>
  </si>
  <si>
    <t xml:space="preserve">      D31 - SVÍTIDLA</t>
  </si>
  <si>
    <t xml:space="preserve">      D32 - DEMONTÁŽ STÁVAJÍCÍCH STOŽÁRŮ</t>
  </si>
  <si>
    <t xml:space="preserve">      D33 - HODINOVE ZUCTOVACI SAZBY</t>
  </si>
  <si>
    <t xml:space="preserve">      D34 - SPOLUPRACE S DODAVATELEM PRI</t>
  </si>
  <si>
    <t xml:space="preserve">      D35 - PROVEDENI REVIZNICH ZKOUSEK - DLE CSN 331500</t>
  </si>
  <si>
    <t xml:space="preserve">      D40 - Ostabní</t>
  </si>
  <si>
    <t>21-m</t>
  </si>
  <si>
    <t>D1</t>
  </si>
  <si>
    <t>Rozvaděč R-VO1</t>
  </si>
  <si>
    <t>D2</t>
  </si>
  <si>
    <t>ROZVODNICE</t>
  </si>
  <si>
    <t>Pol2</t>
  </si>
  <si>
    <t>Rozvodnice nástěnná BPM-O-400/7 komplet-IP54, 400x760x247mm</t>
  </si>
  <si>
    <t>kpl</t>
  </si>
  <si>
    <t>-1447922707</t>
  </si>
  <si>
    <t>D3</t>
  </si>
  <si>
    <t>HLAVNÍ VYPÍNAČ</t>
  </si>
  <si>
    <t>Pol3</t>
  </si>
  <si>
    <t>MSO-32/3</t>
  </si>
  <si>
    <t>ks</t>
  </si>
  <si>
    <t>121216968</t>
  </si>
  <si>
    <t>D4</t>
  </si>
  <si>
    <t>4-PÓLOVÝ PROUDOVÝ CHRÁNIČ</t>
  </si>
  <si>
    <t>Pol4</t>
  </si>
  <si>
    <t>LFN-40/4/0,03AC</t>
  </si>
  <si>
    <t>-1959747416</t>
  </si>
  <si>
    <t>D5</t>
  </si>
  <si>
    <t>JISTIČ 3 PÓLOVÝ CHAR. "B"</t>
  </si>
  <si>
    <t>Pol5</t>
  </si>
  <si>
    <t>LTN-10B/3 10A</t>
  </si>
  <si>
    <t>435223748</t>
  </si>
  <si>
    <t>D6</t>
  </si>
  <si>
    <t>JISTIČ 1 PÓLOVÝ CHAR. "B"</t>
  </si>
  <si>
    <t>Pol6</t>
  </si>
  <si>
    <t>LTN-6B/1 6A</t>
  </si>
  <si>
    <t>-1179458426</t>
  </si>
  <si>
    <t>D7</t>
  </si>
  <si>
    <t>STYKAČ</t>
  </si>
  <si>
    <t>Pol7</t>
  </si>
  <si>
    <t>RSI-63-40-A230</t>
  </si>
  <si>
    <t>1833989937</t>
  </si>
  <si>
    <t>D8</t>
  </si>
  <si>
    <t>PŘEPÍNAČ</t>
  </si>
  <si>
    <t>Pol8</t>
  </si>
  <si>
    <t>MSK-001-102</t>
  </si>
  <si>
    <t>900657008</t>
  </si>
  <si>
    <t>D9</t>
  </si>
  <si>
    <t>SPÍNACÍ HODINY</t>
  </si>
  <si>
    <t>Pol9</t>
  </si>
  <si>
    <t>SHT1/2/230V 2 kanálové, 16A</t>
  </si>
  <si>
    <t>152951008</t>
  </si>
  <si>
    <t>D10</t>
  </si>
  <si>
    <t>SOUMRAKOVÝ SPÍNAČ</t>
  </si>
  <si>
    <t>Pol10</t>
  </si>
  <si>
    <t>SOU-1+čidlo</t>
  </si>
  <si>
    <t>1398192920</t>
  </si>
  <si>
    <t>D11</t>
  </si>
  <si>
    <t>VODIČE</t>
  </si>
  <si>
    <t>Pol11</t>
  </si>
  <si>
    <t>Propojovací vodiče CYA</t>
  </si>
  <si>
    <t>1832557077</t>
  </si>
  <si>
    <t>D12</t>
  </si>
  <si>
    <t>VÝVODKY</t>
  </si>
  <si>
    <t>Pol12</t>
  </si>
  <si>
    <t>Vývodky - komplet</t>
  </si>
  <si>
    <t>710368976</t>
  </si>
  <si>
    <t>D14</t>
  </si>
  <si>
    <t>5.6 Fázové a potenciálové lišty</t>
  </si>
  <si>
    <t>Pol15</t>
  </si>
  <si>
    <t>G-3L-1000/16 3-fázová lišta</t>
  </si>
  <si>
    <t>-797328278</t>
  </si>
  <si>
    <t>Pol16</t>
  </si>
  <si>
    <t>Konc. krytka EK-C-2+3</t>
  </si>
  <si>
    <t>-63142811</t>
  </si>
  <si>
    <t>Pol17</t>
  </si>
  <si>
    <t>Štítky,popisy</t>
  </si>
  <si>
    <t>-311851961</t>
  </si>
  <si>
    <t>Pol18</t>
  </si>
  <si>
    <t>Propojení obvodů rozváděče</t>
  </si>
  <si>
    <t>1039673387</t>
  </si>
  <si>
    <t>Pol19</t>
  </si>
  <si>
    <t>Kusová zkouška rozvaděče</t>
  </si>
  <si>
    <t>1271038477</t>
  </si>
  <si>
    <t>Pol20</t>
  </si>
  <si>
    <t>Podružný materiál</t>
  </si>
  <si>
    <t>1313335593</t>
  </si>
  <si>
    <t>D13</t>
  </si>
  <si>
    <t>SVORKA ŘADOVÁ</t>
  </si>
  <si>
    <t>Pol13</t>
  </si>
  <si>
    <t>RSA 16</t>
  </si>
  <si>
    <t>-538843576</t>
  </si>
  <si>
    <t>Pol14</t>
  </si>
  <si>
    <t>RSA 4</t>
  </si>
  <si>
    <t>-1534030586</t>
  </si>
  <si>
    <t>D16</t>
  </si>
  <si>
    <t>Rozvaděč R1+VO2</t>
  </si>
  <si>
    <t>Pol21</t>
  </si>
  <si>
    <t>Rozvodnice zapuštěná BP-U-3S-600/10-W komplet-IP30, 635x1060x247mm</t>
  </si>
  <si>
    <t>-1882453276</t>
  </si>
  <si>
    <t>637046479</t>
  </si>
  <si>
    <t>D17</t>
  </si>
  <si>
    <t>POJISTKOVÝ ODPÍNAČ</t>
  </si>
  <si>
    <t>Pol22</t>
  </si>
  <si>
    <t>OPVP10-3</t>
  </si>
  <si>
    <t>1079090468</t>
  </si>
  <si>
    <t>Pol23</t>
  </si>
  <si>
    <t>PV10-32A gG</t>
  </si>
  <si>
    <t>-476930642</t>
  </si>
  <si>
    <t>D18</t>
  </si>
  <si>
    <t>PŘEPĚŤOVÁ OCHRANA</t>
  </si>
  <si>
    <t>Pol24</t>
  </si>
  <si>
    <t>PIII-275/3+0</t>
  </si>
  <si>
    <t>669488343</t>
  </si>
  <si>
    <t>Pol25</t>
  </si>
  <si>
    <t>-1796095256</t>
  </si>
  <si>
    <t>Pol26</t>
  </si>
  <si>
    <t>2001522602</t>
  </si>
  <si>
    <t>Pol27</t>
  </si>
  <si>
    <t>LTN-16B/1 16A</t>
  </si>
  <si>
    <t>1359954874</t>
  </si>
  <si>
    <t>Pol28</t>
  </si>
  <si>
    <t>LTN-10B/1 10A</t>
  </si>
  <si>
    <t>1660651453</t>
  </si>
  <si>
    <t>-1103316077</t>
  </si>
  <si>
    <t>Pol29</t>
  </si>
  <si>
    <t>-1303384919</t>
  </si>
  <si>
    <t>-1819025652</t>
  </si>
  <si>
    <t>-2088593080</t>
  </si>
  <si>
    <t>-1401083558</t>
  </si>
  <si>
    <t>Pol30</t>
  </si>
  <si>
    <t>1631233064</t>
  </si>
  <si>
    <t>1701444736</t>
  </si>
  <si>
    <t>Pol31</t>
  </si>
  <si>
    <t>-937103894</t>
  </si>
  <si>
    <t>Pol32</t>
  </si>
  <si>
    <t>-1380921862</t>
  </si>
  <si>
    <t>-1203135803</t>
  </si>
  <si>
    <t>Pol33</t>
  </si>
  <si>
    <t>-2005566471</t>
  </si>
  <si>
    <t>Pol34</t>
  </si>
  <si>
    <t>1613397050</t>
  </si>
  <si>
    <t>Pol35</t>
  </si>
  <si>
    <t>Zjištění směru vedení, označení a popis stávajících vývodů</t>
  </si>
  <si>
    <t>hod</t>
  </si>
  <si>
    <t>-936464861</t>
  </si>
  <si>
    <t>Pol36</t>
  </si>
  <si>
    <t>Odpojení a následné připojení stávajících okruhů do nového rozváděče</t>
  </si>
  <si>
    <t>457790868</t>
  </si>
  <si>
    <t>-2066593676</t>
  </si>
  <si>
    <t>Pol37</t>
  </si>
  <si>
    <t>-1862292776</t>
  </si>
  <si>
    <t>D37</t>
  </si>
  <si>
    <t>Montážní materiál a práce - celkem</t>
  </si>
  <si>
    <t>D23</t>
  </si>
  <si>
    <t>MONTÁŽ ROZVODNIC</t>
  </si>
  <si>
    <t>Pol40</t>
  </si>
  <si>
    <t>Do 100 kg</t>
  </si>
  <si>
    <t>23985674</t>
  </si>
  <si>
    <t>D24</t>
  </si>
  <si>
    <t>UKONČENÍ KABELŮ SMRŠŤOVACÍ ZÁKLOPKOU DO</t>
  </si>
  <si>
    <t>Pol41</t>
  </si>
  <si>
    <t>4x25  mm2</t>
  </si>
  <si>
    <t>-811859367</t>
  </si>
  <si>
    <t>D26</t>
  </si>
  <si>
    <t>UKONČENÍ  VODIČŮ V ROZVADĚČÍCH</t>
  </si>
  <si>
    <t>Pol42</t>
  </si>
  <si>
    <t>Do  16   mm2</t>
  </si>
  <si>
    <t>-664785692</t>
  </si>
  <si>
    <t>D27</t>
  </si>
  <si>
    <t>KABEL SILOVÝ,IZOLACE PVC</t>
  </si>
  <si>
    <t>Pol43</t>
  </si>
  <si>
    <t>CYKY-J 3x2,5 mm2</t>
  </si>
  <si>
    <t>-635577652</t>
  </si>
  <si>
    <t>Pol44</t>
  </si>
  <si>
    <t>CYKY-J 5x1,5 mm2</t>
  </si>
  <si>
    <t>279010814</t>
  </si>
  <si>
    <t>Pol45</t>
  </si>
  <si>
    <t>CYKY-J 5x2,5 mm2</t>
  </si>
  <si>
    <t>-2074816618</t>
  </si>
  <si>
    <t>Pol46</t>
  </si>
  <si>
    <t>CYKY-J 5x6 mm2</t>
  </si>
  <si>
    <t>1750101082</t>
  </si>
  <si>
    <t>D28</t>
  </si>
  <si>
    <t>KRABICE</t>
  </si>
  <si>
    <t>Pol47</t>
  </si>
  <si>
    <t>A11 KRABICE ODBOČNÁ</t>
  </si>
  <si>
    <t>1048210720</t>
  </si>
  <si>
    <t>D29</t>
  </si>
  <si>
    <t>LIŠTA VKLÁDACÍ</t>
  </si>
  <si>
    <t>Pol48</t>
  </si>
  <si>
    <t>LV 24X22 LIŠTA VKLÁDACÍ (3m) včetně příslušenství</t>
  </si>
  <si>
    <t>1122012054</t>
  </si>
  <si>
    <t>Pol49</t>
  </si>
  <si>
    <t>4020 TRUBKA TUHÁ PVC 750N délka 3 m barva tmavě šedá</t>
  </si>
  <si>
    <t>-708930268</t>
  </si>
  <si>
    <t>Pol50</t>
  </si>
  <si>
    <t>4025 TRUBKA TUHÁ PVC 750N délka 3 m barva tmavě šedá</t>
  </si>
  <si>
    <t>-835227773</t>
  </si>
  <si>
    <t>Pol51</t>
  </si>
  <si>
    <t>5320 příchytka</t>
  </si>
  <si>
    <t>-1666980199</t>
  </si>
  <si>
    <t>Pol52</t>
  </si>
  <si>
    <t>5325 příchytka</t>
  </si>
  <si>
    <t>-1789416910</t>
  </si>
  <si>
    <t>D30</t>
  </si>
  <si>
    <t>STAVEBNÍ PRÁCE</t>
  </si>
  <si>
    <t>Pol53</t>
  </si>
  <si>
    <t>Sekání drážek pro kabeláž 30x30mm</t>
  </si>
  <si>
    <t>-1563941303</t>
  </si>
  <si>
    <t>Pol54</t>
  </si>
  <si>
    <t>Vysekání průrazu do stěny pro kabeláž</t>
  </si>
  <si>
    <t>-1614621218</t>
  </si>
  <si>
    <t>Pol55</t>
  </si>
  <si>
    <t>Vysekání průrazu do stropu pro kabeláž</t>
  </si>
  <si>
    <t>145555650</t>
  </si>
  <si>
    <t>Pol56</t>
  </si>
  <si>
    <t>Zapravení drážek (jádrová malta+štuk)</t>
  </si>
  <si>
    <t>-220497711</t>
  </si>
  <si>
    <t>Pol57</t>
  </si>
  <si>
    <t>Oprava výmaleb</t>
  </si>
  <si>
    <t>-85396775</t>
  </si>
  <si>
    <t>D31</t>
  </si>
  <si>
    <t>SVÍTIDLA</t>
  </si>
  <si>
    <t>Pol58</t>
  </si>
  <si>
    <t>Reflektor LED 120W, 10500lm,studeně bílá, IP65,průmyslové-venkovní osvětlení (např.SMART-GEWISS)</t>
  </si>
  <si>
    <t>-769385575</t>
  </si>
  <si>
    <t>Pol59</t>
  </si>
  <si>
    <t>Reflektor LED 50W, 4250lm, studeně bílá, IP65,průmyslové-venkovní osvětlení (např.SMART-GEWISS)</t>
  </si>
  <si>
    <t>427925416</t>
  </si>
  <si>
    <t>Pol60</t>
  </si>
  <si>
    <t>Výložník</t>
  </si>
  <si>
    <t>-140763982</t>
  </si>
  <si>
    <t>Pol61</t>
  </si>
  <si>
    <t>Montážní konstrukce pro montáž svítidel do zateplení</t>
  </si>
  <si>
    <t>-1140661119</t>
  </si>
  <si>
    <t>Pol62</t>
  </si>
  <si>
    <t>Příspěvek na ekologickou likvidaci svítidel</t>
  </si>
  <si>
    <t>573779614</t>
  </si>
  <si>
    <t>Pol63</t>
  </si>
  <si>
    <t>Příspěvek na ekologickou likvidaci zdrojů</t>
  </si>
  <si>
    <t>-866779394</t>
  </si>
  <si>
    <t>D32</t>
  </si>
  <si>
    <t>DEMONTÁŽ STÁVAJÍCÍCH STOŽÁRŮ</t>
  </si>
  <si>
    <t>Pol64</t>
  </si>
  <si>
    <t>Demontáž stávajících stožárů areálového osvětlení</t>
  </si>
  <si>
    <t>600541297</t>
  </si>
  <si>
    <t>Pol65</t>
  </si>
  <si>
    <t>Mobilní montážní lešení pro výšku do 8m</t>
  </si>
  <si>
    <t>1631556910</t>
  </si>
  <si>
    <t>Pol66</t>
  </si>
  <si>
    <t>Použití dopravní montážní plošiny</t>
  </si>
  <si>
    <t>dní</t>
  </si>
  <si>
    <t>728356921</t>
  </si>
  <si>
    <t>D33</t>
  </si>
  <si>
    <t>HODINOVE ZUCTOVACI SAZBY</t>
  </si>
  <si>
    <t>Pol67</t>
  </si>
  <si>
    <t>Zjištění směru vedení</t>
  </si>
  <si>
    <t>1749116053</t>
  </si>
  <si>
    <t>Pol68</t>
  </si>
  <si>
    <t>Vyhledání připojovacího místa</t>
  </si>
  <si>
    <t>-53313214</t>
  </si>
  <si>
    <t>Pol69</t>
  </si>
  <si>
    <t>Demontáž stávajícího rozváděče</t>
  </si>
  <si>
    <t>-616539726</t>
  </si>
  <si>
    <t>Pol70</t>
  </si>
  <si>
    <t>Odpojení a demontáž stávající kabeláže VO</t>
  </si>
  <si>
    <t>1227232495</t>
  </si>
  <si>
    <t>Pol71</t>
  </si>
  <si>
    <t>Odpojení a demontáž stávajícího svítidla na budově SO-04</t>
  </si>
  <si>
    <t>1937011386</t>
  </si>
  <si>
    <t>Pol72</t>
  </si>
  <si>
    <t>Napojení na stávající zařízení</t>
  </si>
  <si>
    <t>471603139</t>
  </si>
  <si>
    <t>Pol73</t>
  </si>
  <si>
    <t>Úprava stávajícího zařízení</t>
  </si>
  <si>
    <t>6231468</t>
  </si>
  <si>
    <t>Pol74</t>
  </si>
  <si>
    <t>Zabezpečení pracoviště</t>
  </si>
  <si>
    <t>1871624240</t>
  </si>
  <si>
    <t>Pol75</t>
  </si>
  <si>
    <t>Stavební přípomoce</t>
  </si>
  <si>
    <t>230831670</t>
  </si>
  <si>
    <t>D34</t>
  </si>
  <si>
    <t>SPOLUPRACE S DODAVATELEM PRI</t>
  </si>
  <si>
    <t>Pol76</t>
  </si>
  <si>
    <t>zapojování a zkouškách</t>
  </si>
  <si>
    <t>-64973225</t>
  </si>
  <si>
    <t>Pol77</t>
  </si>
  <si>
    <t>Ekologická likvidace demontovaného materiálu</t>
  </si>
  <si>
    <t>-179584545</t>
  </si>
  <si>
    <t>D35</t>
  </si>
  <si>
    <t>PROVEDENI REVIZNICH ZKOUSEK - DLE CSN 331500</t>
  </si>
  <si>
    <t>Pol78</t>
  </si>
  <si>
    <t>Výchozí revize venkovního osvětlení</t>
  </si>
  <si>
    <t>630564767</t>
  </si>
  <si>
    <t>Poznámka k položce:
Podružný materiál</t>
  </si>
  <si>
    <t>D40</t>
  </si>
  <si>
    <t>Ostabní</t>
  </si>
  <si>
    <t>O100</t>
  </si>
  <si>
    <t>-336162275</t>
  </si>
  <si>
    <t>O200</t>
  </si>
  <si>
    <t>PPV 6,00% z montáže: materiál + práce</t>
  </si>
  <si>
    <t>-2074590657</t>
  </si>
  <si>
    <t>O300</t>
  </si>
  <si>
    <t>Doprava 3,60%, Přesun 1,00%</t>
  </si>
  <si>
    <t>1788063275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</si>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</sst>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49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0"/>
      <name val="Trebuchet MS"/>
    </font>
    <font>
      <sz val="12"/>
      <color rgb="FF003366"/>
      <name val="Trebuchet MS"/>
    </font>
    <font>
      <sz val="8"/>
      <color rgb="FF003366"/>
      <name val="Trebuchet MS"/>
    </font>
    <font>
      <sz val="10"/>
      <color rgb="FF003366"/>
      <name val="Trebuchet MS"/>
    </font>
    <font>
      <sz val="8"/>
      <color rgb="FF800080"/>
      <name val="Trebuchet MS"/>
    </font>
    <font>
      <sz val="8"/>
      <color rgb="FF505050"/>
      <name val="Trebuchet MS"/>
    </font>
    <font>
      <sz val="8"/>
      <color rgb="FFFF0000"/>
      <name val="Trebuchet MS"/>
    </font>
    <font>
      <sz val="8"/>
      <color rgb="FF0000A8"/>
      <name val="Trebuchet MS"/>
    </font>
    <font>
      <sz val="8"/>
      <color rgb="FFFAE682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b/>
      <sz val="16"/>
      <name val="Trebuchet MS"/>
    </font>
    <font>
      <sz val="8"/>
      <color rgb="FF3366FF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8"/>
      <color theme="10"/>
      <name val="Wingdings 2"/>
    </font>
    <font>
      <b/>
      <sz val="10"/>
      <color rgb="FF003366"/>
      <name val="Trebuchet MS"/>
    </font>
    <font>
      <sz val="10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i/>
      <sz val="8"/>
      <color rgb="FF0000FF"/>
      <name val="Trebuchet MS"/>
    </font>
    <font>
      <i/>
      <sz val="7"/>
      <color rgb="FF969696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6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7" fillId="0" borderId="0" applyNumberFormat="0" applyFill="0" applyBorder="0" applyAlignment="0" applyProtection="0"/>
  </cellStyleXfs>
  <cellXfs count="421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 applyProtection="1">
      <alignment horizontal="center" vertical="center"/>
      <protection locked="0"/>
    </xf>
    <xf numFmtId="0" fontId="13" fillId="2" borderId="0" xfId="0" applyFont="1" applyFill="1" applyAlignment="1" applyProtection="1">
      <alignment horizontal="left" vertical="center"/>
    </xf>
    <xf numFmtId="0" fontId="5" fillId="2" borderId="0" xfId="0" applyFont="1" applyFill="1" applyAlignment="1" applyProtection="1">
      <alignment vertical="center"/>
    </xf>
    <xf numFmtId="0" fontId="14" fillId="2" borderId="0" xfId="0" applyFont="1" applyFill="1" applyAlignment="1" applyProtection="1">
      <alignment horizontal="left" vertical="center"/>
    </xf>
    <xf numFmtId="0" fontId="15" fillId="2" borderId="0" xfId="1" applyFont="1" applyFill="1" applyAlignment="1" applyProtection="1">
      <alignment vertical="center"/>
    </xf>
    <xf numFmtId="0" fontId="47" fillId="2" borderId="0" xfId="1" applyFill="1"/>
    <xf numFmtId="0" fontId="0" fillId="2" borderId="0" xfId="0" applyFill="1"/>
    <xf numFmtId="0" fontId="13" fillId="2" borderId="0" xfId="0" applyFont="1" applyFill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0" fillId="0" borderId="0" xfId="0" applyBorder="1" applyProtection="1"/>
    <xf numFmtId="0" fontId="16" fillId="0" borderId="0" xfId="0" applyFont="1" applyBorder="1" applyAlignment="1" applyProtection="1">
      <alignment horizontal="left" vertical="center"/>
    </xf>
    <xf numFmtId="0" fontId="0" fillId="0" borderId="6" xfId="0" applyBorder="1" applyProtection="1"/>
    <xf numFmtId="0" fontId="17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19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top"/>
    </xf>
    <xf numFmtId="0" fontId="19" fillId="0" borderId="0" xfId="0" applyFont="1" applyBorder="1" applyAlignment="1" applyProtection="1">
      <alignment horizontal="left" vertical="center"/>
    </xf>
    <xf numFmtId="0" fontId="2" fillId="3" borderId="0" xfId="0" applyFont="1" applyFill="1" applyBorder="1" applyAlignment="1" applyProtection="1">
      <alignment horizontal="left" vertical="center"/>
      <protection locked="0"/>
    </xf>
    <xf numFmtId="49" fontId="2" fillId="3" borderId="0" xfId="0" applyNumberFormat="1" applyFont="1" applyFill="1" applyBorder="1" applyAlignment="1" applyProtection="1">
      <alignment horizontal="left" vertical="center"/>
      <protection locked="0"/>
    </xf>
    <xf numFmtId="0" fontId="0" fillId="0" borderId="7" xfId="0" applyBorder="1" applyProtection="1"/>
    <xf numFmtId="0" fontId="0" fillId="0" borderId="5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21" fillId="0" borderId="8" xfId="0" applyFont="1" applyBorder="1" applyAlignment="1" applyProtection="1">
      <alignment horizontal="left" vertical="center"/>
    </xf>
    <xf numFmtId="0" fontId="0" fillId="0" borderId="8" xfId="0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1" fillId="0" borderId="5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0" fontId="1" fillId="0" borderId="6" xfId="0" applyFont="1" applyBorder="1" applyAlignment="1" applyProtection="1">
      <alignment vertical="center"/>
    </xf>
    <xf numFmtId="0" fontId="0" fillId="4" borderId="0" xfId="0" applyFont="1" applyFill="1" applyBorder="1" applyAlignment="1" applyProtection="1">
      <alignment vertical="center"/>
    </xf>
    <xf numFmtId="0" fontId="3" fillId="4" borderId="9" xfId="0" applyFont="1" applyFill="1" applyBorder="1" applyAlignment="1" applyProtection="1">
      <alignment horizontal="left" vertical="center"/>
    </xf>
    <xf numFmtId="0" fontId="0" fillId="4" borderId="10" xfId="0" applyFont="1" applyFill="1" applyBorder="1" applyAlignment="1" applyProtection="1">
      <alignment vertical="center"/>
    </xf>
    <xf numFmtId="0" fontId="3" fillId="4" borderId="10" xfId="0" applyFont="1" applyFill="1" applyBorder="1" applyAlignment="1" applyProtection="1">
      <alignment horizontal="center" vertical="center"/>
    </xf>
    <xf numFmtId="0" fontId="0" fillId="4" borderId="6" xfId="0" applyFont="1" applyFill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5" xfId="0" applyFont="1" applyBorder="1" applyAlignment="1">
      <alignment vertical="center"/>
    </xf>
    <xf numFmtId="0" fontId="16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5" xfId="0" applyFont="1" applyBorder="1" applyAlignment="1">
      <alignment vertical="center"/>
    </xf>
    <xf numFmtId="0" fontId="3" fillId="0" borderId="5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5" xfId="0" applyFont="1" applyBorder="1" applyAlignment="1">
      <alignment vertical="center"/>
    </xf>
    <xf numFmtId="0" fontId="22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19" xfId="0" applyFont="1" applyBorder="1" applyAlignment="1" applyProtection="1">
      <alignment vertical="center"/>
    </xf>
    <xf numFmtId="0" fontId="0" fillId="5" borderId="10" xfId="0" applyFont="1" applyFill="1" applyBorder="1" applyAlignment="1" applyProtection="1">
      <alignment vertical="center"/>
    </xf>
    <xf numFmtId="0" fontId="2" fillId="5" borderId="11" xfId="0" applyFont="1" applyFill="1" applyBorder="1" applyAlignment="1" applyProtection="1">
      <alignment horizontal="center" vertical="center"/>
    </xf>
    <xf numFmtId="0" fontId="19" fillId="0" borderId="20" xfId="0" applyFont="1" applyBorder="1" applyAlignment="1" applyProtection="1">
      <alignment horizontal="center" vertical="center" wrapText="1"/>
    </xf>
    <xf numFmtId="0" fontId="19" fillId="0" borderId="21" xfId="0" applyFont="1" applyBorder="1" applyAlignment="1" applyProtection="1">
      <alignment horizontal="center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0" borderId="17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23" fillId="0" borderId="18" xfId="0" applyNumberFormat="1" applyFont="1" applyBorder="1" applyAlignment="1" applyProtection="1">
      <alignment vertical="center"/>
    </xf>
    <xf numFmtId="4" fontId="23" fillId="0" borderId="0" xfId="0" applyNumberFormat="1" applyFont="1" applyBorder="1" applyAlignment="1" applyProtection="1">
      <alignment vertical="center"/>
    </xf>
    <xf numFmtId="166" fontId="23" fillId="0" borderId="0" xfId="0" applyNumberFormat="1" applyFont="1" applyBorder="1" applyAlignment="1" applyProtection="1">
      <alignment vertical="center"/>
    </xf>
    <xf numFmtId="4" fontId="23" fillId="0" borderId="19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4" fillId="0" borderId="5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center" vertical="center"/>
    </xf>
    <xf numFmtId="0" fontId="4" fillId="0" borderId="5" xfId="0" applyFont="1" applyBorder="1" applyAlignment="1">
      <alignment vertical="center"/>
    </xf>
    <xf numFmtId="4" fontId="29" fillId="0" borderId="18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9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30" fillId="0" borderId="0" xfId="1" applyFont="1" applyAlignment="1">
      <alignment horizontal="center" vertical="center"/>
    </xf>
    <xf numFmtId="0" fontId="5" fillId="0" borderId="5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5" fillId="0" borderId="0" xfId="0" applyFont="1" applyAlignment="1" applyProtection="1">
      <alignment horizontal="center" vertical="center"/>
    </xf>
    <xf numFmtId="0" fontId="5" fillId="0" borderId="5" xfId="0" applyFont="1" applyBorder="1" applyAlignment="1">
      <alignment vertical="center"/>
    </xf>
    <xf numFmtId="4" fontId="32" fillId="0" borderId="18" xfId="0" applyNumberFormat="1" applyFont="1" applyBorder="1" applyAlignment="1" applyProtection="1">
      <alignment vertical="center"/>
    </xf>
    <xf numFmtId="4" fontId="32" fillId="0" borderId="0" xfId="0" applyNumberFormat="1" applyFont="1" applyBorder="1" applyAlignment="1" applyProtection="1">
      <alignment vertical="center"/>
    </xf>
    <xf numFmtId="166" fontId="32" fillId="0" borderId="0" xfId="0" applyNumberFormat="1" applyFont="1" applyBorder="1" applyAlignment="1" applyProtection="1">
      <alignment vertical="center"/>
    </xf>
    <xf numFmtId="4" fontId="32" fillId="0" borderId="19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32" fillId="0" borderId="23" xfId="0" applyNumberFormat="1" applyFont="1" applyBorder="1" applyAlignment="1" applyProtection="1">
      <alignment vertical="center"/>
    </xf>
    <xf numFmtId="4" fontId="32" fillId="0" borderId="24" xfId="0" applyNumberFormat="1" applyFont="1" applyBorder="1" applyAlignment="1" applyProtection="1">
      <alignment vertical="center"/>
    </xf>
    <xf numFmtId="166" fontId="32" fillId="0" borderId="24" xfId="0" applyNumberFormat="1" applyFont="1" applyBorder="1" applyAlignment="1" applyProtection="1">
      <alignment vertical="center"/>
    </xf>
    <xf numFmtId="4" fontId="32" fillId="0" borderId="25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5" fillId="2" borderId="0" xfId="0" applyFont="1" applyFill="1" applyAlignment="1">
      <alignment vertical="center"/>
    </xf>
    <xf numFmtId="0" fontId="14" fillId="2" borderId="0" xfId="0" applyFont="1" applyFill="1" applyAlignment="1">
      <alignment horizontal="left" vertical="center"/>
    </xf>
    <xf numFmtId="0" fontId="33" fillId="2" borderId="0" xfId="1" applyFont="1" applyFill="1" applyAlignment="1">
      <alignment vertical="center"/>
    </xf>
    <xf numFmtId="0" fontId="5" fillId="2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19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 applyProtection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 applyProtection="1">
      <alignment vertical="center"/>
    </xf>
    <xf numFmtId="0" fontId="21" fillId="0" borderId="0" xfId="0" applyFont="1" applyBorder="1" applyAlignment="1" applyProtection="1">
      <alignment horizontal="left" vertical="center"/>
    </xf>
    <xf numFmtId="4" fontId="24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5" borderId="0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left" vertical="center"/>
    </xf>
    <xf numFmtId="0" fontId="3" fillId="5" borderId="10" xfId="0" applyFont="1" applyFill="1" applyBorder="1" applyAlignment="1" applyProtection="1">
      <alignment horizontal="right" vertical="center"/>
    </xf>
    <xf numFmtId="0" fontId="3" fillId="5" borderId="10" xfId="0" applyFont="1" applyFill="1" applyBorder="1" applyAlignment="1" applyProtection="1">
      <alignment horizontal="center" vertical="center"/>
    </xf>
    <xf numFmtId="0" fontId="0" fillId="5" borderId="10" xfId="0" applyFont="1" applyFill="1" applyBorder="1" applyAlignment="1" applyProtection="1">
      <alignment vertical="center"/>
      <protection locked="0"/>
    </xf>
    <xf numFmtId="4" fontId="3" fillId="5" borderId="10" xfId="0" applyNumberFormat="1" applyFont="1" applyFill="1" applyBorder="1" applyAlignment="1" applyProtection="1">
      <alignment vertical="center"/>
    </xf>
    <xf numFmtId="0" fontId="0" fillId="5" borderId="27" xfId="0" applyFont="1" applyFill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2" fillId="5" borderId="0" xfId="0" applyFont="1" applyFill="1" applyBorder="1" applyAlignment="1" applyProtection="1">
      <alignment horizontal="left" vertical="center"/>
    </xf>
    <xf numFmtId="0" fontId="0" fillId="5" borderId="0" xfId="0" applyFont="1" applyFill="1" applyBorder="1" applyAlignment="1" applyProtection="1">
      <alignment vertical="center"/>
      <protection locked="0"/>
    </xf>
    <xf numFmtId="0" fontId="2" fillId="5" borderId="0" xfId="0" applyFont="1" applyFill="1" applyBorder="1" applyAlignment="1" applyProtection="1">
      <alignment horizontal="right" vertical="center"/>
    </xf>
    <xf numFmtId="0" fontId="0" fillId="5" borderId="6" xfId="0" applyFont="1" applyFill="1" applyBorder="1" applyAlignment="1" applyProtection="1">
      <alignment vertical="center"/>
    </xf>
    <xf numFmtId="0" fontId="34" fillId="0" borderId="0" xfId="0" applyFont="1" applyBorder="1" applyAlignment="1" applyProtection="1">
      <alignment horizontal="left"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horizontal="left" vertical="center"/>
    </xf>
    <xf numFmtId="0" fontId="6" fillId="0" borderId="24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 applyProtection="1">
      <alignment vertical="center"/>
    </xf>
    <xf numFmtId="0" fontId="6" fillId="0" borderId="6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  <protection locked="0"/>
    </xf>
    <xf numFmtId="0" fontId="0" fillId="0" borderId="0" xfId="0" applyProtection="1"/>
    <xf numFmtId="0" fontId="0" fillId="0" borderId="5" xfId="0" applyBorder="1"/>
    <xf numFmtId="0" fontId="2" fillId="0" borderId="0" xfId="0" applyFont="1" applyAlignment="1" applyProtection="1">
      <alignment horizontal="left" vertical="center"/>
    </xf>
    <xf numFmtId="0" fontId="19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horizontal="center" vertical="center" wrapText="1"/>
    </xf>
    <xf numFmtId="0" fontId="2" fillId="5" borderId="20" xfId="0" applyFont="1" applyFill="1" applyBorder="1" applyAlignment="1" applyProtection="1">
      <alignment horizontal="center" vertical="center" wrapText="1"/>
    </xf>
    <xf numFmtId="0" fontId="2" fillId="5" borderId="21" xfId="0" applyFont="1" applyFill="1" applyBorder="1" applyAlignment="1" applyProtection="1">
      <alignment horizontal="center" vertical="center" wrapText="1"/>
    </xf>
    <xf numFmtId="0" fontId="2" fillId="5" borderId="21" xfId="0" applyFont="1" applyFill="1" applyBorder="1" applyAlignment="1" applyProtection="1">
      <alignment horizontal="center" vertical="center" wrapText="1"/>
      <protection locked="0"/>
    </xf>
    <xf numFmtId="0" fontId="2" fillId="5" borderId="22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4" fontId="24" fillId="0" borderId="0" xfId="0" applyNumberFormat="1" applyFont="1" applyAlignment="1" applyProtection="1"/>
    <xf numFmtId="166" fontId="35" fillId="0" borderId="16" xfId="0" applyNumberFormat="1" applyFont="1" applyBorder="1" applyAlignment="1" applyProtection="1"/>
    <xf numFmtId="166" fontId="35" fillId="0" borderId="17" xfId="0" applyNumberFormat="1" applyFont="1" applyBorder="1" applyAlignment="1" applyProtection="1"/>
    <xf numFmtId="4" fontId="36" fillId="0" borderId="0" xfId="0" applyNumberFormat="1" applyFont="1" applyAlignment="1">
      <alignment vertical="center"/>
    </xf>
    <xf numFmtId="0" fontId="7" fillId="0" borderId="5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5" xfId="0" applyFont="1" applyBorder="1" applyAlignment="1"/>
    <xf numFmtId="0" fontId="7" fillId="0" borderId="18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9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0" fillId="0" borderId="28" xfId="0" applyFont="1" applyBorder="1" applyAlignment="1" applyProtection="1">
      <alignment horizontal="center" vertical="center"/>
    </xf>
    <xf numFmtId="49" fontId="0" fillId="0" borderId="28" xfId="0" applyNumberFormat="1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center" vertical="center" wrapText="1"/>
    </xf>
    <xf numFmtId="167" fontId="0" fillId="0" borderId="28" xfId="0" applyNumberFormat="1" applyFont="1" applyBorder="1" applyAlignment="1" applyProtection="1">
      <alignment vertical="center"/>
    </xf>
    <xf numFmtId="4" fontId="0" fillId="3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</xf>
    <xf numFmtId="0" fontId="1" fillId="3" borderId="28" xfId="0" applyFont="1" applyFill="1" applyBorder="1" applyAlignment="1" applyProtection="1">
      <alignment horizontal="left" vertical="center"/>
      <protection locked="0"/>
    </xf>
    <xf numFmtId="0" fontId="1" fillId="0" borderId="24" xfId="0" applyFont="1" applyBorder="1" applyAlignment="1" applyProtection="1">
      <alignment horizontal="center" vertical="center"/>
    </xf>
    <xf numFmtId="0" fontId="0" fillId="0" borderId="24" xfId="0" applyFont="1" applyBorder="1" applyAlignment="1" applyProtection="1">
      <alignment vertical="center"/>
    </xf>
    <xf numFmtId="166" fontId="1" fillId="0" borderId="24" xfId="0" applyNumberFormat="1" applyFont="1" applyBorder="1" applyAlignment="1" applyProtection="1">
      <alignment vertical="center"/>
    </xf>
    <xf numFmtId="166" fontId="1" fillId="0" borderId="25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8" fillId="0" borderId="5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24" xfId="0" applyFont="1" applyBorder="1" applyAlignment="1" applyProtection="1">
      <alignment horizontal="left" vertical="center"/>
    </xf>
    <xf numFmtId="0" fontId="8" fillId="0" borderId="24" xfId="0" applyFont="1" applyBorder="1" applyAlignment="1" applyProtection="1">
      <alignment vertical="center"/>
    </xf>
    <xf numFmtId="0" fontId="8" fillId="0" borderId="24" xfId="0" applyFont="1" applyBorder="1" applyAlignment="1" applyProtection="1">
      <alignment vertical="center"/>
      <protection locked="0"/>
    </xf>
    <xf numFmtId="4" fontId="8" fillId="0" borderId="24" xfId="0" applyNumberFormat="1" applyFont="1" applyBorder="1" applyAlignment="1" applyProtection="1">
      <alignment vertical="center"/>
    </xf>
    <xf numFmtId="0" fontId="8" fillId="0" borderId="6" xfId="0" applyFont="1" applyBorder="1" applyAlignment="1" applyProtection="1">
      <alignment vertical="center"/>
    </xf>
    <xf numFmtId="0" fontId="8" fillId="0" borderId="0" xfId="0" applyFont="1" applyAlignment="1" applyProtection="1">
      <alignment horizontal="left"/>
    </xf>
    <xf numFmtId="4" fontId="8" fillId="0" borderId="0" xfId="0" applyNumberFormat="1" applyFont="1" applyAlignment="1" applyProtection="1"/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9" xfId="0" applyNumberFormat="1" applyFont="1" applyBorder="1" applyAlignment="1" applyProtection="1">
      <alignment vertical="center"/>
    </xf>
    <xf numFmtId="0" fontId="9" fillId="0" borderId="5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7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5" xfId="0" applyFont="1" applyBorder="1" applyAlignment="1">
      <alignment vertical="center"/>
    </xf>
    <xf numFmtId="0" fontId="9" fillId="0" borderId="18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9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5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5" xfId="0" applyFont="1" applyBorder="1" applyAlignment="1">
      <alignment vertical="center"/>
    </xf>
    <xf numFmtId="0" fontId="10" fillId="0" borderId="18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9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5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5" xfId="0" applyFont="1" applyBorder="1" applyAlignment="1">
      <alignment vertical="center"/>
    </xf>
    <xf numFmtId="0" fontId="11" fillId="0" borderId="18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9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5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5" xfId="0" applyFont="1" applyBorder="1" applyAlignment="1">
      <alignment vertical="center"/>
    </xf>
    <xf numFmtId="0" fontId="12" fillId="0" borderId="18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9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38" fillId="0" borderId="28" xfId="0" applyFont="1" applyBorder="1" applyAlignment="1" applyProtection="1">
      <alignment horizontal="center" vertical="center"/>
    </xf>
    <xf numFmtId="49" fontId="38" fillId="0" borderId="28" xfId="0" applyNumberFormat="1" applyFont="1" applyBorder="1" applyAlignment="1" applyProtection="1">
      <alignment horizontal="left" vertical="center" wrapText="1"/>
    </xf>
    <xf numFmtId="0" fontId="38" fillId="0" borderId="28" xfId="0" applyFont="1" applyBorder="1" applyAlignment="1" applyProtection="1">
      <alignment horizontal="left" vertical="center" wrapText="1"/>
    </xf>
    <xf numFmtId="0" fontId="38" fillId="0" borderId="28" xfId="0" applyFont="1" applyBorder="1" applyAlignment="1" applyProtection="1">
      <alignment horizontal="center" vertical="center" wrapText="1"/>
    </xf>
    <xf numFmtId="167" fontId="38" fillId="0" borderId="28" xfId="0" applyNumberFormat="1" applyFont="1" applyBorder="1" applyAlignment="1" applyProtection="1">
      <alignment vertical="center"/>
    </xf>
    <xf numFmtId="4" fontId="38" fillId="3" borderId="28" xfId="0" applyNumberFormat="1" applyFont="1" applyFill="1" applyBorder="1" applyAlignment="1" applyProtection="1">
      <alignment vertical="center"/>
      <protection locked="0"/>
    </xf>
    <xf numFmtId="4" fontId="38" fillId="0" borderId="28" xfId="0" applyNumberFormat="1" applyFont="1" applyBorder="1" applyAlignment="1" applyProtection="1">
      <alignment vertical="center"/>
    </xf>
    <xf numFmtId="0" fontId="38" fillId="0" borderId="5" xfId="0" applyFont="1" applyBorder="1" applyAlignment="1">
      <alignment vertical="center"/>
    </xf>
    <xf numFmtId="0" fontId="38" fillId="3" borderId="28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 applyProtection="1">
      <alignment horizontal="center" vertical="center"/>
    </xf>
    <xf numFmtId="0" fontId="11" fillId="0" borderId="23" xfId="0" applyFont="1" applyBorder="1" applyAlignment="1" applyProtection="1">
      <alignment vertical="center"/>
    </xf>
    <xf numFmtId="0" fontId="11" fillId="0" borderId="24" xfId="0" applyFont="1" applyBorder="1" applyAlignment="1" applyProtection="1">
      <alignment vertical="center"/>
    </xf>
    <xf numFmtId="0" fontId="11" fillId="0" borderId="25" xfId="0" applyFont="1" applyBorder="1" applyAlignment="1" applyProtection="1">
      <alignment vertical="center"/>
    </xf>
    <xf numFmtId="0" fontId="39" fillId="0" borderId="0" xfId="0" applyFont="1" applyAlignment="1" applyProtection="1">
      <alignment vertical="center" wrapText="1"/>
    </xf>
    <xf numFmtId="0" fontId="0" fillId="0" borderId="18" xfId="0" applyFont="1" applyBorder="1" applyAlignment="1" applyProtection="1">
      <alignment vertical="center"/>
    </xf>
    <xf numFmtId="0" fontId="0" fillId="0" borderId="23" xfId="0" applyFont="1" applyBorder="1" applyAlignment="1" applyProtection="1">
      <alignment vertical="center"/>
    </xf>
    <xf numFmtId="0" fontId="0" fillId="0" borderId="25" xfId="0" applyFont="1" applyBorder="1" applyAlignment="1" applyProtection="1">
      <alignment vertical="center"/>
    </xf>
    <xf numFmtId="0" fontId="10" fillId="0" borderId="23" xfId="0" applyFont="1" applyBorder="1" applyAlignment="1" applyProtection="1">
      <alignment vertical="center"/>
    </xf>
    <xf numFmtId="0" fontId="10" fillId="0" borderId="24" xfId="0" applyFont="1" applyBorder="1" applyAlignment="1" applyProtection="1">
      <alignment vertical="center"/>
    </xf>
    <xf numFmtId="0" fontId="10" fillId="0" borderId="25" xfId="0" applyFont="1" applyBorder="1" applyAlignment="1" applyProtection="1">
      <alignment vertical="center"/>
    </xf>
    <xf numFmtId="0" fontId="0" fillId="0" borderId="0" xfId="0" applyAlignment="1" applyProtection="1">
      <alignment vertical="top"/>
      <protection locked="0"/>
    </xf>
    <xf numFmtId="0" fontId="40" fillId="0" borderId="29" xfId="0" applyFont="1" applyBorder="1" applyAlignment="1" applyProtection="1">
      <alignment vertical="center" wrapText="1"/>
      <protection locked="0"/>
    </xf>
    <xf numFmtId="0" fontId="40" fillId="0" borderId="30" xfId="0" applyFont="1" applyBorder="1" applyAlignment="1" applyProtection="1">
      <alignment vertical="center" wrapText="1"/>
      <protection locked="0"/>
    </xf>
    <xf numFmtId="0" fontId="40" fillId="0" borderId="31" xfId="0" applyFont="1" applyBorder="1" applyAlignment="1" applyProtection="1">
      <alignment vertical="center" wrapText="1"/>
      <protection locked="0"/>
    </xf>
    <xf numFmtId="0" fontId="40" fillId="0" borderId="32" xfId="0" applyFont="1" applyBorder="1" applyAlignment="1" applyProtection="1">
      <alignment horizontal="center" vertical="center" wrapText="1"/>
      <protection locked="0"/>
    </xf>
    <xf numFmtId="0" fontId="40" fillId="0" borderId="33" xfId="0" applyFont="1" applyBorder="1" applyAlignment="1" applyProtection="1">
      <alignment horizontal="center" vertical="center" wrapText="1"/>
      <protection locked="0"/>
    </xf>
    <xf numFmtId="0" fontId="40" fillId="0" borderId="32" xfId="0" applyFont="1" applyBorder="1" applyAlignment="1" applyProtection="1">
      <alignment vertical="center" wrapText="1"/>
      <protection locked="0"/>
    </xf>
    <xf numFmtId="0" fontId="40" fillId="0" borderId="33" xfId="0" applyFont="1" applyBorder="1" applyAlignment="1" applyProtection="1">
      <alignment vertical="center" wrapText="1"/>
      <protection locked="0"/>
    </xf>
    <xf numFmtId="0" fontId="42" fillId="0" borderId="1" xfId="0" applyFont="1" applyBorder="1" applyAlignment="1" applyProtection="1">
      <alignment horizontal="left" vertical="center" wrapText="1"/>
      <protection locked="0"/>
    </xf>
    <xf numFmtId="0" fontId="43" fillId="0" borderId="1" xfId="0" applyFont="1" applyBorder="1" applyAlignment="1" applyProtection="1">
      <alignment horizontal="left" vertical="center" wrapText="1"/>
      <protection locked="0"/>
    </xf>
    <xf numFmtId="0" fontId="43" fillId="0" borderId="32" xfId="0" applyFont="1" applyBorder="1" applyAlignment="1" applyProtection="1">
      <alignment vertical="center" wrapText="1"/>
      <protection locked="0"/>
    </xf>
    <xf numFmtId="0" fontId="43" fillId="0" borderId="1" xfId="0" applyFont="1" applyBorder="1" applyAlignment="1" applyProtection="1">
      <alignment vertical="center" wrapText="1"/>
      <protection locked="0"/>
    </xf>
    <xf numFmtId="0" fontId="43" fillId="0" borderId="1" xfId="0" applyFont="1" applyBorder="1" applyAlignment="1" applyProtection="1">
      <alignment vertical="center"/>
      <protection locked="0"/>
    </xf>
    <xf numFmtId="0" fontId="43" fillId="0" borderId="1" xfId="0" applyFont="1" applyBorder="1" applyAlignment="1" applyProtection="1">
      <alignment horizontal="left" vertical="center"/>
      <protection locked="0"/>
    </xf>
    <xf numFmtId="49" fontId="43" fillId="0" borderId="1" xfId="0" applyNumberFormat="1" applyFont="1" applyBorder="1" applyAlignment="1" applyProtection="1">
      <alignment vertical="center" wrapText="1"/>
      <protection locked="0"/>
    </xf>
    <xf numFmtId="0" fontId="40" fillId="0" borderId="35" xfId="0" applyFont="1" applyBorder="1" applyAlignment="1" applyProtection="1">
      <alignment vertical="center" wrapText="1"/>
      <protection locked="0"/>
    </xf>
    <xf numFmtId="0" fontId="44" fillId="0" borderId="34" xfId="0" applyFont="1" applyBorder="1" applyAlignment="1" applyProtection="1">
      <alignment vertical="center" wrapText="1"/>
      <protection locked="0"/>
    </xf>
    <xf numFmtId="0" fontId="40" fillId="0" borderId="36" xfId="0" applyFont="1" applyBorder="1" applyAlignment="1" applyProtection="1">
      <alignment vertical="center" wrapText="1"/>
      <protection locked="0"/>
    </xf>
    <xf numFmtId="0" fontId="40" fillId="0" borderId="1" xfId="0" applyFont="1" applyBorder="1" applyAlignment="1" applyProtection="1">
      <alignment vertical="top"/>
      <protection locked="0"/>
    </xf>
    <xf numFmtId="0" fontId="40" fillId="0" borderId="0" xfId="0" applyFont="1" applyAlignment="1" applyProtection="1">
      <alignment vertical="top"/>
      <protection locked="0"/>
    </xf>
    <xf numFmtId="0" fontId="40" fillId="0" borderId="29" xfId="0" applyFont="1" applyBorder="1" applyAlignment="1" applyProtection="1">
      <alignment horizontal="left" vertical="center"/>
      <protection locked="0"/>
    </xf>
    <xf numFmtId="0" fontId="40" fillId="0" borderId="30" xfId="0" applyFont="1" applyBorder="1" applyAlignment="1" applyProtection="1">
      <alignment horizontal="left" vertical="center"/>
      <protection locked="0"/>
    </xf>
    <xf numFmtId="0" fontId="40" fillId="0" borderId="31" xfId="0" applyFont="1" applyBorder="1" applyAlignment="1" applyProtection="1">
      <alignment horizontal="left" vertical="center"/>
      <protection locked="0"/>
    </xf>
    <xf numFmtId="0" fontId="40" fillId="0" borderId="32" xfId="0" applyFont="1" applyBorder="1" applyAlignment="1" applyProtection="1">
      <alignment horizontal="left" vertical="center"/>
      <protection locked="0"/>
    </xf>
    <xf numFmtId="0" fontId="40" fillId="0" borderId="33" xfId="0" applyFont="1" applyBorder="1" applyAlignment="1" applyProtection="1">
      <alignment horizontal="left" vertical="center"/>
      <protection locked="0"/>
    </xf>
    <xf numFmtId="0" fontId="42" fillId="0" borderId="1" xfId="0" applyFont="1" applyBorder="1" applyAlignment="1" applyProtection="1">
      <alignment horizontal="left" vertical="center"/>
      <protection locked="0"/>
    </xf>
    <xf numFmtId="0" fontId="45" fillId="0" borderId="0" xfId="0" applyFont="1" applyAlignment="1" applyProtection="1">
      <alignment horizontal="left" vertical="center"/>
      <protection locked="0"/>
    </xf>
    <xf numFmtId="0" fontId="42" fillId="0" borderId="34" xfId="0" applyFont="1" applyBorder="1" applyAlignment="1" applyProtection="1">
      <alignment horizontal="left" vertical="center"/>
      <protection locked="0"/>
    </xf>
    <xf numFmtId="0" fontId="42" fillId="0" borderId="34" xfId="0" applyFont="1" applyBorder="1" applyAlignment="1" applyProtection="1">
      <alignment horizontal="center" vertical="center"/>
      <protection locked="0"/>
    </xf>
    <xf numFmtId="0" fontId="45" fillId="0" borderId="34" xfId="0" applyFont="1" applyBorder="1" applyAlignment="1" applyProtection="1">
      <alignment horizontal="left" vertical="center"/>
      <protection locked="0"/>
    </xf>
    <xf numFmtId="0" fontId="46" fillId="0" borderId="1" xfId="0" applyFont="1" applyBorder="1" applyAlignment="1" applyProtection="1">
      <alignment horizontal="left" vertical="center"/>
      <protection locked="0"/>
    </xf>
    <xf numFmtId="0" fontId="43" fillId="0" borderId="0" xfId="0" applyFont="1" applyAlignment="1" applyProtection="1">
      <alignment horizontal="left" vertical="center"/>
      <protection locked="0"/>
    </xf>
    <xf numFmtId="0" fontId="43" fillId="0" borderId="1" xfId="0" applyFont="1" applyBorder="1" applyAlignment="1" applyProtection="1">
      <alignment horizontal="center" vertical="center"/>
      <protection locked="0"/>
    </xf>
    <xf numFmtId="0" fontId="43" fillId="0" borderId="32" xfId="0" applyFont="1" applyBorder="1" applyAlignment="1" applyProtection="1">
      <alignment horizontal="left" vertical="center"/>
      <protection locked="0"/>
    </xf>
    <xf numFmtId="0" fontId="43" fillId="0" borderId="1" xfId="0" applyFont="1" applyFill="1" applyBorder="1" applyAlignment="1" applyProtection="1">
      <alignment horizontal="left" vertical="center"/>
      <protection locked="0"/>
    </xf>
    <xf numFmtId="0" fontId="43" fillId="0" borderId="1" xfId="0" applyFont="1" applyFill="1" applyBorder="1" applyAlignment="1" applyProtection="1">
      <alignment horizontal="center" vertical="center"/>
      <protection locked="0"/>
    </xf>
    <xf numFmtId="0" fontId="40" fillId="0" borderId="35" xfId="0" applyFont="1" applyBorder="1" applyAlignment="1" applyProtection="1">
      <alignment horizontal="left" vertical="center"/>
      <protection locked="0"/>
    </xf>
    <xf numFmtId="0" fontId="44" fillId="0" borderId="34" xfId="0" applyFont="1" applyBorder="1" applyAlignment="1" applyProtection="1">
      <alignment horizontal="left" vertical="center"/>
      <protection locked="0"/>
    </xf>
    <xf numFmtId="0" fontId="40" fillId="0" borderId="36" xfId="0" applyFont="1" applyBorder="1" applyAlignment="1" applyProtection="1">
      <alignment horizontal="left" vertical="center"/>
      <protection locked="0"/>
    </xf>
    <xf numFmtId="0" fontId="40" fillId="0" borderId="1" xfId="0" applyFont="1" applyBorder="1" applyAlignment="1" applyProtection="1">
      <alignment horizontal="left" vertical="center"/>
      <protection locked="0"/>
    </xf>
    <xf numFmtId="0" fontId="44" fillId="0" borderId="1" xfId="0" applyFont="1" applyBorder="1" applyAlignment="1" applyProtection="1">
      <alignment horizontal="left" vertical="center"/>
      <protection locked="0"/>
    </xf>
    <xf numFmtId="0" fontId="45" fillId="0" borderId="1" xfId="0" applyFont="1" applyBorder="1" applyAlignment="1" applyProtection="1">
      <alignment horizontal="left" vertical="center"/>
      <protection locked="0"/>
    </xf>
    <xf numFmtId="0" fontId="43" fillId="0" borderId="34" xfId="0" applyFont="1" applyBorder="1" applyAlignment="1" applyProtection="1">
      <alignment horizontal="left" vertical="center"/>
      <protection locked="0"/>
    </xf>
    <xf numFmtId="0" fontId="40" fillId="0" borderId="1" xfId="0" applyFont="1" applyBorder="1" applyAlignment="1" applyProtection="1">
      <alignment horizontal="left" vertical="center" wrapText="1"/>
      <protection locked="0"/>
    </xf>
    <xf numFmtId="0" fontId="43" fillId="0" borderId="1" xfId="0" applyFont="1" applyBorder="1" applyAlignment="1" applyProtection="1">
      <alignment horizontal="center" vertical="center" wrapText="1"/>
      <protection locked="0"/>
    </xf>
    <xf numFmtId="0" fontId="40" fillId="0" borderId="29" xfId="0" applyFont="1" applyBorder="1" applyAlignment="1" applyProtection="1">
      <alignment horizontal="left" vertical="center" wrapText="1"/>
      <protection locked="0"/>
    </xf>
    <xf numFmtId="0" fontId="40" fillId="0" borderId="30" xfId="0" applyFont="1" applyBorder="1" applyAlignment="1" applyProtection="1">
      <alignment horizontal="left" vertical="center" wrapText="1"/>
      <protection locked="0"/>
    </xf>
    <xf numFmtId="0" fontId="40" fillId="0" borderId="31" xfId="0" applyFont="1" applyBorder="1" applyAlignment="1" applyProtection="1">
      <alignment horizontal="left" vertical="center" wrapText="1"/>
      <protection locked="0"/>
    </xf>
    <xf numFmtId="0" fontId="40" fillId="0" borderId="32" xfId="0" applyFont="1" applyBorder="1" applyAlignment="1" applyProtection="1">
      <alignment horizontal="left" vertical="center" wrapText="1"/>
      <protection locked="0"/>
    </xf>
    <xf numFmtId="0" fontId="40" fillId="0" borderId="33" xfId="0" applyFont="1" applyBorder="1" applyAlignment="1" applyProtection="1">
      <alignment horizontal="left" vertical="center" wrapText="1"/>
      <protection locked="0"/>
    </xf>
    <xf numFmtId="0" fontId="45" fillId="0" borderId="32" xfId="0" applyFont="1" applyBorder="1" applyAlignment="1" applyProtection="1">
      <alignment horizontal="left" vertical="center" wrapText="1"/>
      <protection locked="0"/>
    </xf>
    <xf numFmtId="0" fontId="45" fillId="0" borderId="33" xfId="0" applyFont="1" applyBorder="1" applyAlignment="1" applyProtection="1">
      <alignment horizontal="left" vertical="center" wrapText="1"/>
      <protection locked="0"/>
    </xf>
    <xf numFmtId="0" fontId="43" fillId="0" borderId="32" xfId="0" applyFont="1" applyBorder="1" applyAlignment="1" applyProtection="1">
      <alignment horizontal="left" vertical="center" wrapText="1"/>
      <protection locked="0"/>
    </xf>
    <xf numFmtId="0" fontId="43" fillId="0" borderId="33" xfId="0" applyFont="1" applyBorder="1" applyAlignment="1" applyProtection="1">
      <alignment horizontal="left" vertical="center" wrapText="1"/>
      <protection locked="0"/>
    </xf>
    <xf numFmtId="0" fontId="43" fillId="0" borderId="33" xfId="0" applyFont="1" applyBorder="1" applyAlignment="1" applyProtection="1">
      <alignment horizontal="left" vertical="center"/>
      <protection locked="0"/>
    </xf>
    <xf numFmtId="0" fontId="43" fillId="0" borderId="35" xfId="0" applyFont="1" applyBorder="1" applyAlignment="1" applyProtection="1">
      <alignment horizontal="left" vertical="center" wrapText="1"/>
      <protection locked="0"/>
    </xf>
    <xf numFmtId="0" fontId="43" fillId="0" borderId="34" xfId="0" applyFont="1" applyBorder="1" applyAlignment="1" applyProtection="1">
      <alignment horizontal="left" vertical="center" wrapText="1"/>
      <protection locked="0"/>
    </xf>
    <xf numFmtId="0" fontId="43" fillId="0" borderId="36" xfId="0" applyFont="1" applyBorder="1" applyAlignment="1" applyProtection="1">
      <alignment horizontal="left" vertical="center" wrapText="1"/>
      <protection locked="0"/>
    </xf>
    <xf numFmtId="0" fontId="43" fillId="0" borderId="1" xfId="0" applyFont="1" applyBorder="1" applyAlignment="1" applyProtection="1">
      <alignment horizontal="left" vertical="top"/>
      <protection locked="0"/>
    </xf>
    <xf numFmtId="0" fontId="43" fillId="0" borderId="1" xfId="0" applyFont="1" applyBorder="1" applyAlignment="1" applyProtection="1">
      <alignment horizontal="center" vertical="top"/>
      <protection locked="0"/>
    </xf>
    <xf numFmtId="0" fontId="43" fillId="0" borderId="35" xfId="0" applyFont="1" applyBorder="1" applyAlignment="1" applyProtection="1">
      <alignment horizontal="left" vertical="center"/>
      <protection locked="0"/>
    </xf>
    <xf numFmtId="0" fontId="43" fillId="0" borderId="36" xfId="0" applyFont="1" applyBorder="1" applyAlignment="1" applyProtection="1">
      <alignment horizontal="left" vertical="center"/>
      <protection locked="0"/>
    </xf>
    <xf numFmtId="0" fontId="45" fillId="0" borderId="0" xfId="0" applyFont="1" applyAlignment="1" applyProtection="1">
      <alignment vertical="center"/>
      <protection locked="0"/>
    </xf>
    <xf numFmtId="0" fontId="42" fillId="0" borderId="1" xfId="0" applyFont="1" applyBorder="1" applyAlignment="1" applyProtection="1">
      <alignment vertical="center"/>
      <protection locked="0"/>
    </xf>
    <xf numFmtId="0" fontId="45" fillId="0" borderId="34" xfId="0" applyFont="1" applyBorder="1" applyAlignment="1" applyProtection="1">
      <alignment vertical="center"/>
      <protection locked="0"/>
    </xf>
    <xf numFmtId="0" fontId="42" fillId="0" borderId="34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top"/>
      <protection locked="0"/>
    </xf>
    <xf numFmtId="49" fontId="43" fillId="0" borderId="1" xfId="0" applyNumberFormat="1" applyFont="1" applyBorder="1" applyAlignment="1" applyProtection="1">
      <alignment horizontal="left" vertical="center"/>
      <protection locked="0"/>
    </xf>
    <xf numFmtId="0" fontId="0" fillId="0" borderId="34" xfId="0" applyBorder="1" applyAlignment="1" applyProtection="1">
      <alignment vertical="top"/>
      <protection locked="0"/>
    </xf>
    <xf numFmtId="0" fontId="42" fillId="0" borderId="34" xfId="0" applyFont="1" applyBorder="1" applyAlignment="1" applyProtection="1">
      <alignment horizontal="left"/>
      <protection locked="0"/>
    </xf>
    <xf numFmtId="0" fontId="45" fillId="0" borderId="34" xfId="0" applyFont="1" applyBorder="1" applyAlignment="1" applyProtection="1">
      <protection locked="0"/>
    </xf>
    <xf numFmtId="0" fontId="40" fillId="0" borderId="32" xfId="0" applyFont="1" applyBorder="1" applyAlignment="1" applyProtection="1">
      <alignment vertical="top"/>
      <protection locked="0"/>
    </xf>
    <xf numFmtId="0" fontId="40" fillId="0" borderId="33" xfId="0" applyFont="1" applyBorder="1" applyAlignment="1" applyProtection="1">
      <alignment vertical="top"/>
      <protection locked="0"/>
    </xf>
    <xf numFmtId="0" fontId="40" fillId="0" borderId="1" xfId="0" applyFont="1" applyBorder="1" applyAlignment="1" applyProtection="1">
      <alignment horizontal="center" vertical="center"/>
      <protection locked="0"/>
    </xf>
    <xf numFmtId="0" fontId="40" fillId="0" borderId="1" xfId="0" applyFont="1" applyBorder="1" applyAlignment="1" applyProtection="1">
      <alignment horizontal="left" vertical="top"/>
      <protection locked="0"/>
    </xf>
    <xf numFmtId="0" fontId="40" fillId="0" borderId="35" xfId="0" applyFont="1" applyBorder="1" applyAlignment="1" applyProtection="1">
      <alignment vertical="top"/>
      <protection locked="0"/>
    </xf>
    <xf numFmtId="0" fontId="40" fillId="0" borderId="34" xfId="0" applyFont="1" applyBorder="1" applyAlignment="1" applyProtection="1">
      <alignment vertical="top"/>
      <protection locked="0"/>
    </xf>
    <xf numFmtId="0" fontId="40" fillId="0" borderId="36" xfId="0" applyFont="1" applyBorder="1" applyAlignment="1" applyProtection="1">
      <alignment vertical="top"/>
      <protection locked="0"/>
    </xf>
    <xf numFmtId="0" fontId="0" fillId="0" borderId="0" xfId="0"/>
    <xf numFmtId="4" fontId="8" fillId="0" borderId="0" xfId="0" applyNumberFormat="1" applyFont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31" fillId="0" borderId="0" xfId="0" applyFont="1" applyAlignment="1" applyProtection="1">
      <alignment horizontal="left" vertical="center" wrapText="1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horizontal="right" vertical="center"/>
    </xf>
    <xf numFmtId="0" fontId="26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3" fillId="0" borderId="15" xfId="0" applyFont="1" applyBorder="1" applyAlignment="1">
      <alignment horizontal="center" vertical="center"/>
    </xf>
    <xf numFmtId="0" fontId="23" fillId="0" borderId="16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18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2" fillId="5" borderId="9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left" vertical="center"/>
    </xf>
    <xf numFmtId="0" fontId="2" fillId="5" borderId="10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right" vertical="center"/>
    </xf>
    <xf numFmtId="164" fontId="1" fillId="0" borderId="0" xfId="0" applyNumberFormat="1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0" fontId="3" fillId="4" borderId="10" xfId="0" applyFont="1" applyFill="1" applyBorder="1" applyAlignment="1" applyProtection="1">
      <alignment horizontal="left" vertical="center"/>
    </xf>
    <xf numFmtId="0" fontId="0" fillId="4" borderId="10" xfId="0" applyFont="1" applyFill="1" applyBorder="1" applyAlignment="1" applyProtection="1">
      <alignment vertical="center"/>
    </xf>
    <xf numFmtId="4" fontId="3" fillId="4" borderId="10" xfId="0" applyNumberFormat="1" applyFont="1" applyFill="1" applyBorder="1" applyAlignment="1" applyProtection="1">
      <alignment vertical="center"/>
    </xf>
    <xf numFmtId="0" fontId="0" fillId="4" borderId="11" xfId="0" applyFont="1" applyFill="1" applyBorder="1" applyAlignment="1" applyProtection="1">
      <alignment vertical="center"/>
    </xf>
    <xf numFmtId="0" fontId="20" fillId="0" borderId="0" xfId="0" applyFont="1" applyAlignment="1">
      <alignment horizontal="left" vertical="top" wrapText="1"/>
    </xf>
    <xf numFmtId="0" fontId="20" fillId="0" borderId="0" xfId="0" applyFont="1" applyAlignment="1">
      <alignment horizontal="left" vertical="center"/>
    </xf>
    <xf numFmtId="0" fontId="2" fillId="0" borderId="0" xfId="0" applyFont="1" applyBorder="1" applyAlignment="1" applyProtection="1">
      <alignment horizontal="left" vertical="center"/>
    </xf>
    <xf numFmtId="0" fontId="0" fillId="0" borderId="0" xfId="0" applyBorder="1" applyProtection="1"/>
    <xf numFmtId="0" fontId="3" fillId="0" borderId="0" xfId="0" applyFont="1" applyBorder="1" applyAlignment="1" applyProtection="1">
      <alignment horizontal="left" vertical="top" wrapText="1"/>
    </xf>
    <xf numFmtId="49" fontId="2" fillId="3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4" fontId="21" fillId="0" borderId="8" xfId="0" applyNumberFormat="1" applyFont="1" applyBorder="1" applyAlignment="1" applyProtection="1">
      <alignment vertical="center"/>
    </xf>
    <xf numFmtId="0" fontId="0" fillId="0" borderId="8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0" fillId="0" borderId="0" xfId="0" applyFont="1" applyAlignment="1" applyProtection="1">
      <alignment vertical="center"/>
    </xf>
    <xf numFmtId="0" fontId="33" fillId="2" borderId="0" xfId="1" applyFont="1" applyFill="1" applyAlignment="1">
      <alignment vertical="center"/>
    </xf>
    <xf numFmtId="0" fontId="19" fillId="0" borderId="0" xfId="0" applyFont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horizontal="left" vertical="center"/>
    </xf>
    <xf numFmtId="0" fontId="19" fillId="0" borderId="0" xfId="0" applyFont="1" applyAlignment="1" applyProtection="1">
      <alignment horizontal="left" vertical="center" wrapText="1"/>
    </xf>
    <xf numFmtId="0" fontId="19" fillId="0" borderId="0" xfId="0" applyFont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43" fillId="0" borderId="1" xfId="0" applyFont="1" applyBorder="1" applyAlignment="1" applyProtection="1">
      <alignment horizontal="left" vertical="center" wrapText="1"/>
      <protection locked="0"/>
    </xf>
    <xf numFmtId="0" fontId="41" fillId="0" borderId="1" xfId="0" applyFont="1" applyBorder="1" applyAlignment="1" applyProtection="1">
      <alignment horizontal="center" vertical="center" wrapText="1"/>
      <protection locked="0"/>
    </xf>
    <xf numFmtId="0" fontId="42" fillId="0" borderId="34" xfId="0" applyFont="1" applyBorder="1" applyAlignment="1" applyProtection="1">
      <alignment horizontal="left" wrapText="1"/>
      <protection locked="0"/>
    </xf>
    <xf numFmtId="0" fontId="43" fillId="0" borderId="1" xfId="0" applyFont="1" applyBorder="1" applyAlignment="1" applyProtection="1">
      <alignment horizontal="left" vertical="center"/>
      <protection locked="0"/>
    </xf>
    <xf numFmtId="49" fontId="43" fillId="0" borderId="1" xfId="0" applyNumberFormat="1" applyFont="1" applyBorder="1" applyAlignment="1" applyProtection="1">
      <alignment horizontal="left" vertical="center" wrapText="1"/>
      <protection locked="0"/>
    </xf>
    <xf numFmtId="0" fontId="41" fillId="0" borderId="1" xfId="0" applyFont="1" applyBorder="1" applyAlignment="1" applyProtection="1">
      <alignment horizontal="center" vertical="center"/>
      <protection locked="0"/>
    </xf>
    <xf numFmtId="0" fontId="42" fillId="0" borderId="34" xfId="0" applyFont="1" applyBorder="1" applyAlignment="1" applyProtection="1">
      <alignment horizontal="left"/>
      <protection locked="0"/>
    </xf>
    <xf numFmtId="0" fontId="43" fillId="0" borderId="1" xfId="0" applyFont="1" applyBorder="1" applyAlignment="1" applyProtection="1">
      <alignment horizontal="left" vertical="top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64"/>
  <sheetViews>
    <sheetView showGridLines="0" tabSelected="1" workbookViewId="0">
      <pane ySplit="1" topLeftCell="A52" activePane="bottomLeft" state="frozen"/>
      <selection pane="bottomLeft" activeCell="E57" sqref="E57:I57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8" width="2.6640625" customWidth="1"/>
    <col min="9" max="9" width="18.33203125" customWidth="1"/>
    <col min="10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91" width="9.33203125" hidden="1"/>
  </cols>
  <sheetData>
    <row r="1" spans="1:74" ht="21.4" customHeight="1">
      <c r="A1" s="17" t="s">
        <v>0</v>
      </c>
      <c r="B1" s="18"/>
      <c r="C1" s="18"/>
      <c r="D1" s="19" t="s">
        <v>1</v>
      </c>
      <c r="E1" s="18"/>
      <c r="F1" s="18"/>
      <c r="G1" s="18"/>
      <c r="H1" s="18"/>
      <c r="I1" s="18"/>
      <c r="J1" s="18"/>
      <c r="K1" s="20" t="s">
        <v>2</v>
      </c>
      <c r="L1" s="20"/>
      <c r="M1" s="20"/>
      <c r="N1" s="20"/>
      <c r="O1" s="20"/>
      <c r="P1" s="20"/>
      <c r="Q1" s="20"/>
      <c r="R1" s="20"/>
      <c r="S1" s="20"/>
      <c r="T1" s="18"/>
      <c r="U1" s="18"/>
      <c r="V1" s="18"/>
      <c r="W1" s="20" t="s">
        <v>3</v>
      </c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1"/>
      <c r="AJ1" s="22"/>
      <c r="AK1" s="22"/>
      <c r="AL1" s="22"/>
      <c r="AM1" s="22"/>
      <c r="AN1" s="22"/>
      <c r="AO1" s="22"/>
      <c r="AP1" s="22"/>
      <c r="AQ1" s="22"/>
      <c r="AR1" s="22"/>
      <c r="AS1" s="22"/>
      <c r="AT1" s="22"/>
      <c r="AU1" s="22"/>
      <c r="AV1" s="22"/>
      <c r="AW1" s="22"/>
      <c r="AX1" s="22"/>
      <c r="AY1" s="22"/>
      <c r="AZ1" s="22"/>
      <c r="BA1" s="23" t="s">
        <v>4</v>
      </c>
      <c r="BB1" s="23" t="s">
        <v>5</v>
      </c>
      <c r="BC1" s="22"/>
      <c r="BD1" s="22"/>
      <c r="BE1" s="22"/>
      <c r="BF1" s="22"/>
      <c r="BG1" s="22"/>
      <c r="BH1" s="22"/>
      <c r="BI1" s="22"/>
      <c r="BJ1" s="22"/>
      <c r="BK1" s="22"/>
      <c r="BL1" s="22"/>
      <c r="BM1" s="22"/>
      <c r="BN1" s="22"/>
      <c r="BO1" s="22"/>
      <c r="BP1" s="22"/>
      <c r="BQ1" s="22"/>
      <c r="BR1" s="22"/>
      <c r="BT1" s="24" t="s">
        <v>6</v>
      </c>
      <c r="BU1" s="24" t="s">
        <v>6</v>
      </c>
      <c r="BV1" s="24" t="s">
        <v>7</v>
      </c>
    </row>
    <row r="2" spans="1:74" ht="36.950000000000003" customHeight="1">
      <c r="AR2" s="362"/>
      <c r="AS2" s="362"/>
      <c r="AT2" s="362"/>
      <c r="AU2" s="362"/>
      <c r="AV2" s="362"/>
      <c r="AW2" s="362"/>
      <c r="AX2" s="362"/>
      <c r="AY2" s="362"/>
      <c r="AZ2" s="362"/>
      <c r="BA2" s="362"/>
      <c r="BB2" s="362"/>
      <c r="BC2" s="362"/>
      <c r="BD2" s="362"/>
      <c r="BE2" s="362"/>
      <c r="BS2" s="25" t="s">
        <v>8</v>
      </c>
      <c r="BT2" s="25" t="s">
        <v>9</v>
      </c>
    </row>
    <row r="3" spans="1:74" ht="6.95" customHeight="1">
      <c r="B3" s="26"/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27"/>
      <c r="T3" s="27"/>
      <c r="U3" s="27"/>
      <c r="V3" s="27"/>
      <c r="W3" s="27"/>
      <c r="X3" s="27"/>
      <c r="Y3" s="27"/>
      <c r="Z3" s="27"/>
      <c r="AA3" s="27"/>
      <c r="AB3" s="27"/>
      <c r="AC3" s="27"/>
      <c r="AD3" s="27"/>
      <c r="AE3" s="27"/>
      <c r="AF3" s="27"/>
      <c r="AG3" s="27"/>
      <c r="AH3" s="27"/>
      <c r="AI3" s="27"/>
      <c r="AJ3" s="27"/>
      <c r="AK3" s="27"/>
      <c r="AL3" s="27"/>
      <c r="AM3" s="27"/>
      <c r="AN3" s="27"/>
      <c r="AO3" s="27"/>
      <c r="AP3" s="27"/>
      <c r="AQ3" s="28"/>
      <c r="BS3" s="25" t="s">
        <v>8</v>
      </c>
      <c r="BT3" s="25" t="s">
        <v>10</v>
      </c>
    </row>
    <row r="4" spans="1:74" ht="36.950000000000003" customHeight="1">
      <c r="B4" s="29"/>
      <c r="C4" s="30"/>
      <c r="D4" s="31" t="s">
        <v>11</v>
      </c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2"/>
      <c r="AS4" s="33" t="s">
        <v>12</v>
      </c>
      <c r="BE4" s="34" t="s">
        <v>13</v>
      </c>
      <c r="BS4" s="25" t="s">
        <v>14</v>
      </c>
    </row>
    <row r="5" spans="1:74" ht="14.45" customHeight="1">
      <c r="B5" s="29"/>
      <c r="C5" s="30"/>
      <c r="D5" s="35" t="s">
        <v>15</v>
      </c>
      <c r="E5" s="30"/>
      <c r="F5" s="30"/>
      <c r="G5" s="30"/>
      <c r="H5" s="30"/>
      <c r="I5" s="30"/>
      <c r="J5" s="30"/>
      <c r="K5" s="395" t="s">
        <v>16</v>
      </c>
      <c r="L5" s="396"/>
      <c r="M5" s="396"/>
      <c r="N5" s="396"/>
      <c r="O5" s="396"/>
      <c r="P5" s="396"/>
      <c r="Q5" s="396"/>
      <c r="R5" s="396"/>
      <c r="S5" s="396"/>
      <c r="T5" s="396"/>
      <c r="U5" s="396"/>
      <c r="V5" s="396"/>
      <c r="W5" s="396"/>
      <c r="X5" s="396"/>
      <c r="Y5" s="396"/>
      <c r="Z5" s="396"/>
      <c r="AA5" s="396"/>
      <c r="AB5" s="396"/>
      <c r="AC5" s="396"/>
      <c r="AD5" s="396"/>
      <c r="AE5" s="396"/>
      <c r="AF5" s="396"/>
      <c r="AG5" s="396"/>
      <c r="AH5" s="396"/>
      <c r="AI5" s="396"/>
      <c r="AJ5" s="396"/>
      <c r="AK5" s="396"/>
      <c r="AL5" s="396"/>
      <c r="AM5" s="396"/>
      <c r="AN5" s="396"/>
      <c r="AO5" s="396"/>
      <c r="AP5" s="30"/>
      <c r="AQ5" s="32"/>
      <c r="BE5" s="393" t="s">
        <v>17</v>
      </c>
      <c r="BS5" s="25" t="s">
        <v>8</v>
      </c>
    </row>
    <row r="6" spans="1:74" ht="36.950000000000003" customHeight="1">
      <c r="B6" s="29"/>
      <c r="C6" s="30"/>
      <c r="D6" s="37" t="s">
        <v>18</v>
      </c>
      <c r="E6" s="30"/>
      <c r="F6" s="30"/>
      <c r="G6" s="30"/>
      <c r="H6" s="30"/>
      <c r="I6" s="30"/>
      <c r="J6" s="30"/>
      <c r="K6" s="397" t="s">
        <v>19</v>
      </c>
      <c r="L6" s="396"/>
      <c r="M6" s="396"/>
      <c r="N6" s="396"/>
      <c r="O6" s="396"/>
      <c r="P6" s="396"/>
      <c r="Q6" s="396"/>
      <c r="R6" s="396"/>
      <c r="S6" s="396"/>
      <c r="T6" s="396"/>
      <c r="U6" s="396"/>
      <c r="V6" s="396"/>
      <c r="W6" s="396"/>
      <c r="X6" s="396"/>
      <c r="Y6" s="396"/>
      <c r="Z6" s="396"/>
      <c r="AA6" s="396"/>
      <c r="AB6" s="396"/>
      <c r="AC6" s="396"/>
      <c r="AD6" s="396"/>
      <c r="AE6" s="396"/>
      <c r="AF6" s="396"/>
      <c r="AG6" s="396"/>
      <c r="AH6" s="396"/>
      <c r="AI6" s="396"/>
      <c r="AJ6" s="396"/>
      <c r="AK6" s="396"/>
      <c r="AL6" s="396"/>
      <c r="AM6" s="396"/>
      <c r="AN6" s="396"/>
      <c r="AO6" s="396"/>
      <c r="AP6" s="30"/>
      <c r="AQ6" s="32"/>
      <c r="BE6" s="394"/>
      <c r="BS6" s="25" t="s">
        <v>8</v>
      </c>
    </row>
    <row r="7" spans="1:74" ht="14.45" customHeight="1">
      <c r="B7" s="29"/>
      <c r="C7" s="30"/>
      <c r="D7" s="38" t="s">
        <v>20</v>
      </c>
      <c r="E7" s="30"/>
      <c r="F7" s="30"/>
      <c r="G7" s="30"/>
      <c r="H7" s="30"/>
      <c r="I7" s="30"/>
      <c r="J7" s="30"/>
      <c r="K7" s="36" t="s">
        <v>21</v>
      </c>
      <c r="L7" s="30"/>
      <c r="M7" s="30"/>
      <c r="N7" s="30"/>
      <c r="O7" s="30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8" t="s">
        <v>22</v>
      </c>
      <c r="AL7" s="30"/>
      <c r="AM7" s="30"/>
      <c r="AN7" s="36" t="s">
        <v>21</v>
      </c>
      <c r="AO7" s="30"/>
      <c r="AP7" s="30"/>
      <c r="AQ7" s="32"/>
      <c r="BE7" s="394"/>
      <c r="BS7" s="25" t="s">
        <v>8</v>
      </c>
    </row>
    <row r="8" spans="1:74" ht="14.45" customHeight="1">
      <c r="B8" s="29"/>
      <c r="C8" s="30"/>
      <c r="D8" s="38" t="s">
        <v>23</v>
      </c>
      <c r="E8" s="30"/>
      <c r="F8" s="30"/>
      <c r="G8" s="30"/>
      <c r="H8" s="30"/>
      <c r="I8" s="30"/>
      <c r="J8" s="30"/>
      <c r="K8" s="36" t="s">
        <v>24</v>
      </c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8" t="s">
        <v>25</v>
      </c>
      <c r="AL8" s="30"/>
      <c r="AM8" s="30"/>
      <c r="AN8" s="39" t="s">
        <v>26</v>
      </c>
      <c r="AO8" s="30"/>
      <c r="AP8" s="30"/>
      <c r="AQ8" s="32"/>
      <c r="BE8" s="394"/>
      <c r="BS8" s="25" t="s">
        <v>8</v>
      </c>
    </row>
    <row r="9" spans="1:74" ht="14.45" customHeight="1">
      <c r="B9" s="29"/>
      <c r="C9" s="30"/>
      <c r="D9" s="30"/>
      <c r="E9" s="30"/>
      <c r="F9" s="30"/>
      <c r="G9" s="30"/>
      <c r="H9" s="30"/>
      <c r="I9" s="30"/>
      <c r="J9" s="30"/>
      <c r="K9" s="30"/>
      <c r="L9" s="30"/>
      <c r="M9" s="30"/>
      <c r="N9" s="30"/>
      <c r="O9" s="30"/>
      <c r="P9" s="30"/>
      <c r="Q9" s="30"/>
      <c r="R9" s="30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  <c r="AF9" s="30"/>
      <c r="AG9" s="30"/>
      <c r="AH9" s="30"/>
      <c r="AI9" s="30"/>
      <c r="AJ9" s="30"/>
      <c r="AK9" s="30"/>
      <c r="AL9" s="30"/>
      <c r="AM9" s="30"/>
      <c r="AN9" s="30"/>
      <c r="AO9" s="30"/>
      <c r="AP9" s="30"/>
      <c r="AQ9" s="32"/>
      <c r="BE9" s="394"/>
      <c r="BS9" s="25" t="s">
        <v>8</v>
      </c>
    </row>
    <row r="10" spans="1:74" ht="14.45" customHeight="1">
      <c r="B10" s="29"/>
      <c r="C10" s="30"/>
      <c r="D10" s="38" t="s">
        <v>27</v>
      </c>
      <c r="E10" s="30"/>
      <c r="F10" s="30"/>
      <c r="G10" s="30"/>
      <c r="H10" s="30"/>
      <c r="I10" s="30"/>
      <c r="J10" s="30"/>
      <c r="K10" s="30"/>
      <c r="L10" s="30"/>
      <c r="M10" s="30"/>
      <c r="N10" s="30"/>
      <c r="O10" s="30"/>
      <c r="P10" s="30"/>
      <c r="Q10" s="30"/>
      <c r="R10" s="3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  <c r="AF10" s="30"/>
      <c r="AG10" s="30"/>
      <c r="AH10" s="30"/>
      <c r="AI10" s="30"/>
      <c r="AJ10" s="30"/>
      <c r="AK10" s="38" t="s">
        <v>28</v>
      </c>
      <c r="AL10" s="30"/>
      <c r="AM10" s="30"/>
      <c r="AN10" s="36" t="s">
        <v>21</v>
      </c>
      <c r="AO10" s="30"/>
      <c r="AP10" s="30"/>
      <c r="AQ10" s="32"/>
      <c r="BE10" s="394"/>
      <c r="BS10" s="25" t="s">
        <v>8</v>
      </c>
    </row>
    <row r="11" spans="1:74" ht="18.399999999999999" customHeight="1">
      <c r="B11" s="29"/>
      <c r="C11" s="30"/>
      <c r="D11" s="30"/>
      <c r="E11" s="36" t="s">
        <v>29</v>
      </c>
      <c r="F11" s="30"/>
      <c r="G11" s="30"/>
      <c r="H11" s="30"/>
      <c r="I11" s="30"/>
      <c r="J11" s="30"/>
      <c r="K11" s="30"/>
      <c r="L11" s="30"/>
      <c r="M11" s="30"/>
      <c r="N11" s="30"/>
      <c r="O11" s="30"/>
      <c r="P11" s="30"/>
      <c r="Q11" s="30"/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  <c r="AF11" s="30"/>
      <c r="AG11" s="30"/>
      <c r="AH11" s="30"/>
      <c r="AI11" s="30"/>
      <c r="AJ11" s="30"/>
      <c r="AK11" s="38" t="s">
        <v>30</v>
      </c>
      <c r="AL11" s="30"/>
      <c r="AM11" s="30"/>
      <c r="AN11" s="36" t="s">
        <v>21</v>
      </c>
      <c r="AO11" s="30"/>
      <c r="AP11" s="30"/>
      <c r="AQ11" s="32"/>
      <c r="BE11" s="394"/>
      <c r="BS11" s="25" t="s">
        <v>8</v>
      </c>
    </row>
    <row r="12" spans="1:74" ht="6.95" customHeight="1">
      <c r="B12" s="29"/>
      <c r="C12" s="30"/>
      <c r="D12" s="30"/>
      <c r="E12" s="30"/>
      <c r="F12" s="30"/>
      <c r="G12" s="30"/>
      <c r="H12" s="30"/>
      <c r="I12" s="30"/>
      <c r="J12" s="30"/>
      <c r="K12" s="30"/>
      <c r="L12" s="30"/>
      <c r="M12" s="30"/>
      <c r="N12" s="30"/>
      <c r="O12" s="30"/>
      <c r="P12" s="30"/>
      <c r="Q12" s="30"/>
      <c r="R12" s="30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  <c r="AF12" s="30"/>
      <c r="AG12" s="30"/>
      <c r="AH12" s="30"/>
      <c r="AI12" s="30"/>
      <c r="AJ12" s="30"/>
      <c r="AK12" s="30"/>
      <c r="AL12" s="30"/>
      <c r="AM12" s="30"/>
      <c r="AN12" s="30"/>
      <c r="AO12" s="30"/>
      <c r="AP12" s="30"/>
      <c r="AQ12" s="32"/>
      <c r="BE12" s="394"/>
      <c r="BS12" s="25" t="s">
        <v>8</v>
      </c>
    </row>
    <row r="13" spans="1:74" ht="14.45" customHeight="1">
      <c r="B13" s="29"/>
      <c r="C13" s="30"/>
      <c r="D13" s="38" t="s">
        <v>31</v>
      </c>
      <c r="E13" s="30"/>
      <c r="F13" s="30"/>
      <c r="G13" s="30"/>
      <c r="H13" s="30"/>
      <c r="I13" s="30"/>
      <c r="J13" s="30"/>
      <c r="K13" s="30"/>
      <c r="L13" s="30"/>
      <c r="M13" s="30"/>
      <c r="N13" s="30"/>
      <c r="O13" s="30"/>
      <c r="P13" s="30"/>
      <c r="Q13" s="30"/>
      <c r="R13" s="3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  <c r="AF13" s="30"/>
      <c r="AG13" s="30"/>
      <c r="AH13" s="30"/>
      <c r="AI13" s="30"/>
      <c r="AJ13" s="30"/>
      <c r="AK13" s="38" t="s">
        <v>28</v>
      </c>
      <c r="AL13" s="30"/>
      <c r="AM13" s="30"/>
      <c r="AN13" s="40" t="s">
        <v>32</v>
      </c>
      <c r="AO13" s="30"/>
      <c r="AP13" s="30"/>
      <c r="AQ13" s="32"/>
      <c r="BE13" s="394"/>
      <c r="BS13" s="25" t="s">
        <v>8</v>
      </c>
    </row>
    <row r="14" spans="1:74" ht="15">
      <c r="B14" s="29"/>
      <c r="C14" s="30"/>
      <c r="D14" s="30"/>
      <c r="E14" s="398" t="s">
        <v>32</v>
      </c>
      <c r="F14" s="399"/>
      <c r="G14" s="399"/>
      <c r="H14" s="399"/>
      <c r="I14" s="399"/>
      <c r="J14" s="399"/>
      <c r="K14" s="399"/>
      <c r="L14" s="399"/>
      <c r="M14" s="399"/>
      <c r="N14" s="399"/>
      <c r="O14" s="399"/>
      <c r="P14" s="399"/>
      <c r="Q14" s="399"/>
      <c r="R14" s="399"/>
      <c r="S14" s="399"/>
      <c r="T14" s="399"/>
      <c r="U14" s="399"/>
      <c r="V14" s="399"/>
      <c r="W14" s="399"/>
      <c r="X14" s="399"/>
      <c r="Y14" s="399"/>
      <c r="Z14" s="399"/>
      <c r="AA14" s="399"/>
      <c r="AB14" s="399"/>
      <c r="AC14" s="399"/>
      <c r="AD14" s="399"/>
      <c r="AE14" s="399"/>
      <c r="AF14" s="399"/>
      <c r="AG14" s="399"/>
      <c r="AH14" s="399"/>
      <c r="AI14" s="399"/>
      <c r="AJ14" s="399"/>
      <c r="AK14" s="38" t="s">
        <v>30</v>
      </c>
      <c r="AL14" s="30"/>
      <c r="AM14" s="30"/>
      <c r="AN14" s="40" t="s">
        <v>32</v>
      </c>
      <c r="AO14" s="30"/>
      <c r="AP14" s="30"/>
      <c r="AQ14" s="32"/>
      <c r="BE14" s="394"/>
      <c r="BS14" s="25" t="s">
        <v>8</v>
      </c>
    </row>
    <row r="15" spans="1:74" ht="6.95" customHeight="1">
      <c r="B15" s="29"/>
      <c r="C15" s="30"/>
      <c r="D15" s="30"/>
      <c r="E15" s="30"/>
      <c r="F15" s="30"/>
      <c r="G15" s="30"/>
      <c r="H15" s="30"/>
      <c r="I15" s="30"/>
      <c r="J15" s="30"/>
      <c r="K15" s="30"/>
      <c r="L15" s="30"/>
      <c r="M15" s="30"/>
      <c r="N15" s="30"/>
      <c r="O15" s="30"/>
      <c r="P15" s="30"/>
      <c r="Q15" s="30"/>
      <c r="R15" s="3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  <c r="AF15" s="30"/>
      <c r="AG15" s="30"/>
      <c r="AH15" s="30"/>
      <c r="AI15" s="30"/>
      <c r="AJ15" s="30"/>
      <c r="AK15" s="30"/>
      <c r="AL15" s="30"/>
      <c r="AM15" s="30"/>
      <c r="AN15" s="30"/>
      <c r="AO15" s="30"/>
      <c r="AP15" s="30"/>
      <c r="AQ15" s="32"/>
      <c r="BE15" s="394"/>
      <c r="BS15" s="25" t="s">
        <v>6</v>
      </c>
    </row>
    <row r="16" spans="1:74" ht="14.45" customHeight="1">
      <c r="B16" s="29"/>
      <c r="C16" s="30"/>
      <c r="D16" s="38" t="s">
        <v>33</v>
      </c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  <c r="AF16" s="30"/>
      <c r="AG16" s="30"/>
      <c r="AH16" s="30"/>
      <c r="AI16" s="30"/>
      <c r="AJ16" s="30"/>
      <c r="AK16" s="38" t="s">
        <v>28</v>
      </c>
      <c r="AL16" s="30"/>
      <c r="AM16" s="30"/>
      <c r="AN16" s="36" t="s">
        <v>21</v>
      </c>
      <c r="AO16" s="30"/>
      <c r="AP16" s="30"/>
      <c r="AQ16" s="32"/>
      <c r="BE16" s="394"/>
      <c r="BS16" s="25" t="s">
        <v>6</v>
      </c>
    </row>
    <row r="17" spans="2:71" ht="18.399999999999999" customHeight="1">
      <c r="B17" s="29"/>
      <c r="C17" s="30"/>
      <c r="D17" s="30"/>
      <c r="E17" s="36" t="s">
        <v>34</v>
      </c>
      <c r="F17" s="30"/>
      <c r="G17" s="30"/>
      <c r="H17" s="30"/>
      <c r="I17" s="30"/>
      <c r="J17" s="30"/>
      <c r="K17" s="30"/>
      <c r="L17" s="30"/>
      <c r="M17" s="30"/>
      <c r="N17" s="30"/>
      <c r="O17" s="30"/>
      <c r="P17" s="30"/>
      <c r="Q17" s="30"/>
      <c r="R17" s="3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  <c r="AF17" s="30"/>
      <c r="AG17" s="30"/>
      <c r="AH17" s="30"/>
      <c r="AI17" s="30"/>
      <c r="AJ17" s="30"/>
      <c r="AK17" s="38" t="s">
        <v>30</v>
      </c>
      <c r="AL17" s="30"/>
      <c r="AM17" s="30"/>
      <c r="AN17" s="36" t="s">
        <v>21</v>
      </c>
      <c r="AO17" s="30"/>
      <c r="AP17" s="30"/>
      <c r="AQ17" s="32"/>
      <c r="BE17" s="394"/>
      <c r="BS17" s="25" t="s">
        <v>35</v>
      </c>
    </row>
    <row r="18" spans="2:71" ht="6.95" customHeight="1">
      <c r="B18" s="29"/>
      <c r="C18" s="30"/>
      <c r="D18" s="30"/>
      <c r="E18" s="30"/>
      <c r="F18" s="30"/>
      <c r="G18" s="30"/>
      <c r="H18" s="30"/>
      <c r="I18" s="30"/>
      <c r="J18" s="30"/>
      <c r="K18" s="30"/>
      <c r="L18" s="30"/>
      <c r="M18" s="30"/>
      <c r="N18" s="30"/>
      <c r="O18" s="30"/>
      <c r="P18" s="30"/>
      <c r="Q18" s="30"/>
      <c r="R18" s="3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  <c r="AF18" s="30"/>
      <c r="AG18" s="30"/>
      <c r="AH18" s="30"/>
      <c r="AI18" s="30"/>
      <c r="AJ18" s="30"/>
      <c r="AK18" s="30"/>
      <c r="AL18" s="30"/>
      <c r="AM18" s="30"/>
      <c r="AN18" s="30"/>
      <c r="AO18" s="30"/>
      <c r="AP18" s="30"/>
      <c r="AQ18" s="32"/>
      <c r="BE18" s="394"/>
      <c r="BS18" s="25" t="s">
        <v>8</v>
      </c>
    </row>
    <row r="19" spans="2:71" ht="14.45" customHeight="1">
      <c r="B19" s="29"/>
      <c r="C19" s="30"/>
      <c r="D19" s="38" t="s">
        <v>36</v>
      </c>
      <c r="E19" s="30"/>
      <c r="F19" s="30"/>
      <c r="G19" s="30"/>
      <c r="H19" s="30"/>
      <c r="I19" s="30"/>
      <c r="J19" s="30"/>
      <c r="K19" s="30"/>
      <c r="L19" s="30"/>
      <c r="M19" s="30"/>
      <c r="N19" s="30"/>
      <c r="O19" s="30"/>
      <c r="P19" s="30"/>
      <c r="Q19" s="30"/>
      <c r="R19" s="3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  <c r="AF19" s="30"/>
      <c r="AG19" s="30"/>
      <c r="AH19" s="30"/>
      <c r="AI19" s="30"/>
      <c r="AJ19" s="30"/>
      <c r="AK19" s="30"/>
      <c r="AL19" s="30"/>
      <c r="AM19" s="30"/>
      <c r="AN19" s="30"/>
      <c r="AO19" s="30"/>
      <c r="AP19" s="30"/>
      <c r="AQ19" s="32"/>
      <c r="BE19" s="394"/>
      <c r="BS19" s="25" t="s">
        <v>8</v>
      </c>
    </row>
    <row r="20" spans="2:71" ht="16.5" customHeight="1">
      <c r="B20" s="29"/>
      <c r="C20" s="30"/>
      <c r="D20" s="30"/>
      <c r="E20" s="400" t="s">
        <v>21</v>
      </c>
      <c r="F20" s="400"/>
      <c r="G20" s="400"/>
      <c r="H20" s="400"/>
      <c r="I20" s="400"/>
      <c r="J20" s="400"/>
      <c r="K20" s="400"/>
      <c r="L20" s="400"/>
      <c r="M20" s="400"/>
      <c r="N20" s="400"/>
      <c r="O20" s="400"/>
      <c r="P20" s="400"/>
      <c r="Q20" s="400"/>
      <c r="R20" s="400"/>
      <c r="S20" s="400"/>
      <c r="T20" s="400"/>
      <c r="U20" s="400"/>
      <c r="V20" s="400"/>
      <c r="W20" s="400"/>
      <c r="X20" s="400"/>
      <c r="Y20" s="400"/>
      <c r="Z20" s="400"/>
      <c r="AA20" s="400"/>
      <c r="AB20" s="400"/>
      <c r="AC20" s="400"/>
      <c r="AD20" s="400"/>
      <c r="AE20" s="400"/>
      <c r="AF20" s="400"/>
      <c r="AG20" s="400"/>
      <c r="AH20" s="400"/>
      <c r="AI20" s="400"/>
      <c r="AJ20" s="400"/>
      <c r="AK20" s="400"/>
      <c r="AL20" s="400"/>
      <c r="AM20" s="400"/>
      <c r="AN20" s="400"/>
      <c r="AO20" s="30"/>
      <c r="AP20" s="30"/>
      <c r="AQ20" s="32"/>
      <c r="BE20" s="394"/>
      <c r="BS20" s="25" t="s">
        <v>35</v>
      </c>
    </row>
    <row r="21" spans="2:71" ht="6.95" customHeight="1">
      <c r="B21" s="29"/>
      <c r="C21" s="30"/>
      <c r="D21" s="30"/>
      <c r="E21" s="30"/>
      <c r="F21" s="30"/>
      <c r="G21" s="30"/>
      <c r="H21" s="30"/>
      <c r="I21" s="30"/>
      <c r="J21" s="30"/>
      <c r="K21" s="30"/>
      <c r="L21" s="30"/>
      <c r="M21" s="30"/>
      <c r="N21" s="30"/>
      <c r="O21" s="30"/>
      <c r="P21" s="30"/>
      <c r="Q21" s="30"/>
      <c r="R21" s="3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  <c r="AF21" s="30"/>
      <c r="AG21" s="30"/>
      <c r="AH21" s="30"/>
      <c r="AI21" s="30"/>
      <c r="AJ21" s="30"/>
      <c r="AK21" s="30"/>
      <c r="AL21" s="30"/>
      <c r="AM21" s="30"/>
      <c r="AN21" s="30"/>
      <c r="AO21" s="30"/>
      <c r="AP21" s="30"/>
      <c r="AQ21" s="32"/>
      <c r="BE21" s="394"/>
    </row>
    <row r="22" spans="2:71" ht="6.95" customHeight="1">
      <c r="B22" s="29"/>
      <c r="C22" s="30"/>
      <c r="D22" s="41"/>
      <c r="E22" s="41"/>
      <c r="F22" s="41"/>
      <c r="G22" s="41"/>
      <c r="H22" s="41"/>
      <c r="I22" s="41"/>
      <c r="J22" s="41"/>
      <c r="K22" s="41"/>
      <c r="L22" s="41"/>
      <c r="M22" s="41"/>
      <c r="N22" s="41"/>
      <c r="O22" s="41"/>
      <c r="P22" s="41"/>
      <c r="Q22" s="41"/>
      <c r="R22" s="41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  <c r="AF22" s="41"/>
      <c r="AG22" s="41"/>
      <c r="AH22" s="41"/>
      <c r="AI22" s="41"/>
      <c r="AJ22" s="41"/>
      <c r="AK22" s="41"/>
      <c r="AL22" s="41"/>
      <c r="AM22" s="41"/>
      <c r="AN22" s="41"/>
      <c r="AO22" s="41"/>
      <c r="AP22" s="30"/>
      <c r="AQ22" s="32"/>
      <c r="BE22" s="394"/>
    </row>
    <row r="23" spans="2:71" s="1" customFormat="1" ht="25.9" customHeight="1">
      <c r="B23" s="42"/>
      <c r="C23" s="43"/>
      <c r="D23" s="44" t="s">
        <v>37</v>
      </c>
      <c r="E23" s="45"/>
      <c r="F23" s="45"/>
      <c r="G23" s="45"/>
      <c r="H23" s="45"/>
      <c r="I23" s="45"/>
      <c r="J23" s="45"/>
      <c r="K23" s="45"/>
      <c r="L23" s="45"/>
      <c r="M23" s="45"/>
      <c r="N23" s="45"/>
      <c r="O23" s="45"/>
      <c r="P23" s="45"/>
      <c r="Q23" s="45"/>
      <c r="R23" s="45"/>
      <c r="S23" s="45"/>
      <c r="T23" s="45"/>
      <c r="U23" s="45"/>
      <c r="V23" s="45"/>
      <c r="W23" s="45"/>
      <c r="X23" s="45"/>
      <c r="Y23" s="45"/>
      <c r="Z23" s="45"/>
      <c r="AA23" s="45"/>
      <c r="AB23" s="45"/>
      <c r="AC23" s="45"/>
      <c r="AD23" s="45"/>
      <c r="AE23" s="45"/>
      <c r="AF23" s="45"/>
      <c r="AG23" s="45"/>
      <c r="AH23" s="45"/>
      <c r="AI23" s="45"/>
      <c r="AJ23" s="45"/>
      <c r="AK23" s="401">
        <f>ROUND(AG51,2)</f>
        <v>0</v>
      </c>
      <c r="AL23" s="402"/>
      <c r="AM23" s="402"/>
      <c r="AN23" s="402"/>
      <c r="AO23" s="402"/>
      <c r="AP23" s="43"/>
      <c r="AQ23" s="46"/>
      <c r="BE23" s="394"/>
    </row>
    <row r="24" spans="2:71" s="1" customFormat="1" ht="6.95" customHeight="1">
      <c r="B24" s="42"/>
      <c r="C24" s="43"/>
      <c r="D24" s="43"/>
      <c r="E24" s="43"/>
      <c r="F24" s="43"/>
      <c r="G24" s="43"/>
      <c r="H24" s="43"/>
      <c r="I24" s="43"/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43"/>
      <c r="U24" s="43"/>
      <c r="V24" s="43"/>
      <c r="W24" s="43"/>
      <c r="X24" s="43"/>
      <c r="Y24" s="43"/>
      <c r="Z24" s="43"/>
      <c r="AA24" s="43"/>
      <c r="AB24" s="43"/>
      <c r="AC24" s="43"/>
      <c r="AD24" s="43"/>
      <c r="AE24" s="43"/>
      <c r="AF24" s="43"/>
      <c r="AG24" s="43"/>
      <c r="AH24" s="43"/>
      <c r="AI24" s="43"/>
      <c r="AJ24" s="43"/>
      <c r="AK24" s="43"/>
      <c r="AL24" s="43"/>
      <c r="AM24" s="43"/>
      <c r="AN24" s="43"/>
      <c r="AO24" s="43"/>
      <c r="AP24" s="43"/>
      <c r="AQ24" s="46"/>
      <c r="BE24" s="394"/>
    </row>
    <row r="25" spans="2:71" s="1" customFormat="1">
      <c r="B25" s="42"/>
      <c r="C25" s="43"/>
      <c r="D25" s="43"/>
      <c r="E25" s="43"/>
      <c r="F25" s="43"/>
      <c r="G25" s="43"/>
      <c r="H25" s="43"/>
      <c r="I25" s="43"/>
      <c r="J25" s="43"/>
      <c r="K25" s="43"/>
      <c r="L25" s="403" t="s">
        <v>38</v>
      </c>
      <c r="M25" s="403"/>
      <c r="N25" s="403"/>
      <c r="O25" s="403"/>
      <c r="P25" s="43"/>
      <c r="Q25" s="43"/>
      <c r="R25" s="43"/>
      <c r="S25" s="43"/>
      <c r="T25" s="43"/>
      <c r="U25" s="43"/>
      <c r="V25" s="43"/>
      <c r="W25" s="403" t="s">
        <v>39</v>
      </c>
      <c r="X25" s="403"/>
      <c r="Y25" s="403"/>
      <c r="Z25" s="403"/>
      <c r="AA25" s="403"/>
      <c r="AB25" s="403"/>
      <c r="AC25" s="403"/>
      <c r="AD25" s="403"/>
      <c r="AE25" s="403"/>
      <c r="AF25" s="43"/>
      <c r="AG25" s="43"/>
      <c r="AH25" s="43"/>
      <c r="AI25" s="43"/>
      <c r="AJ25" s="43"/>
      <c r="AK25" s="403" t="s">
        <v>40</v>
      </c>
      <c r="AL25" s="403"/>
      <c r="AM25" s="403"/>
      <c r="AN25" s="403"/>
      <c r="AO25" s="403"/>
      <c r="AP25" s="43"/>
      <c r="AQ25" s="46"/>
      <c r="BE25" s="394"/>
    </row>
    <row r="26" spans="2:71" s="2" customFormat="1" ht="14.45" customHeight="1">
      <c r="B26" s="48"/>
      <c r="C26" s="49"/>
      <c r="D26" s="50" t="s">
        <v>41</v>
      </c>
      <c r="E26" s="49"/>
      <c r="F26" s="50" t="s">
        <v>42</v>
      </c>
      <c r="G26" s="49"/>
      <c r="H26" s="49"/>
      <c r="I26" s="49"/>
      <c r="J26" s="49"/>
      <c r="K26" s="49"/>
      <c r="L26" s="386">
        <v>0.21</v>
      </c>
      <c r="M26" s="387"/>
      <c r="N26" s="387"/>
      <c r="O26" s="387"/>
      <c r="P26" s="49"/>
      <c r="Q26" s="49"/>
      <c r="R26" s="49"/>
      <c r="S26" s="49"/>
      <c r="T26" s="49"/>
      <c r="U26" s="49"/>
      <c r="V26" s="49"/>
      <c r="W26" s="388">
        <f>ROUND(AZ51,2)</f>
        <v>0</v>
      </c>
      <c r="X26" s="387"/>
      <c r="Y26" s="387"/>
      <c r="Z26" s="387"/>
      <c r="AA26" s="387"/>
      <c r="AB26" s="387"/>
      <c r="AC26" s="387"/>
      <c r="AD26" s="387"/>
      <c r="AE26" s="387"/>
      <c r="AF26" s="49"/>
      <c r="AG26" s="49"/>
      <c r="AH26" s="49"/>
      <c r="AI26" s="49"/>
      <c r="AJ26" s="49"/>
      <c r="AK26" s="388">
        <f>ROUND(AV51,2)</f>
        <v>0</v>
      </c>
      <c r="AL26" s="387"/>
      <c r="AM26" s="387"/>
      <c r="AN26" s="387"/>
      <c r="AO26" s="387"/>
      <c r="AP26" s="49"/>
      <c r="AQ26" s="51"/>
      <c r="BE26" s="394"/>
    </row>
    <row r="27" spans="2:71" s="2" customFormat="1" ht="14.45" customHeight="1">
      <c r="B27" s="48"/>
      <c r="C27" s="49"/>
      <c r="D27" s="49"/>
      <c r="E27" s="49"/>
      <c r="F27" s="50" t="s">
        <v>43</v>
      </c>
      <c r="G27" s="49"/>
      <c r="H27" s="49"/>
      <c r="I27" s="49"/>
      <c r="J27" s="49"/>
      <c r="K27" s="49"/>
      <c r="L27" s="386">
        <v>0.15</v>
      </c>
      <c r="M27" s="387"/>
      <c r="N27" s="387"/>
      <c r="O27" s="387"/>
      <c r="P27" s="49"/>
      <c r="Q27" s="49"/>
      <c r="R27" s="49"/>
      <c r="S27" s="49"/>
      <c r="T27" s="49"/>
      <c r="U27" s="49"/>
      <c r="V27" s="49"/>
      <c r="W27" s="388">
        <f>ROUND(BA51,2)</f>
        <v>0</v>
      </c>
      <c r="X27" s="387"/>
      <c r="Y27" s="387"/>
      <c r="Z27" s="387"/>
      <c r="AA27" s="387"/>
      <c r="AB27" s="387"/>
      <c r="AC27" s="387"/>
      <c r="AD27" s="387"/>
      <c r="AE27" s="387"/>
      <c r="AF27" s="49"/>
      <c r="AG27" s="49"/>
      <c r="AH27" s="49"/>
      <c r="AI27" s="49"/>
      <c r="AJ27" s="49"/>
      <c r="AK27" s="388">
        <f>ROUND(AW51,2)</f>
        <v>0</v>
      </c>
      <c r="AL27" s="387"/>
      <c r="AM27" s="387"/>
      <c r="AN27" s="387"/>
      <c r="AO27" s="387"/>
      <c r="AP27" s="49"/>
      <c r="AQ27" s="51"/>
      <c r="BE27" s="394"/>
    </row>
    <row r="28" spans="2:71" s="2" customFormat="1" ht="14.45" hidden="1" customHeight="1">
      <c r="B28" s="48"/>
      <c r="C28" s="49"/>
      <c r="D28" s="49"/>
      <c r="E28" s="49"/>
      <c r="F28" s="50" t="s">
        <v>44</v>
      </c>
      <c r="G28" s="49"/>
      <c r="H28" s="49"/>
      <c r="I28" s="49"/>
      <c r="J28" s="49"/>
      <c r="K28" s="49"/>
      <c r="L28" s="386">
        <v>0.21</v>
      </c>
      <c r="M28" s="387"/>
      <c r="N28" s="387"/>
      <c r="O28" s="387"/>
      <c r="P28" s="49"/>
      <c r="Q28" s="49"/>
      <c r="R28" s="49"/>
      <c r="S28" s="49"/>
      <c r="T28" s="49"/>
      <c r="U28" s="49"/>
      <c r="V28" s="49"/>
      <c r="W28" s="388">
        <f>ROUND(BB51,2)</f>
        <v>0</v>
      </c>
      <c r="X28" s="387"/>
      <c r="Y28" s="387"/>
      <c r="Z28" s="387"/>
      <c r="AA28" s="387"/>
      <c r="AB28" s="387"/>
      <c r="AC28" s="387"/>
      <c r="AD28" s="387"/>
      <c r="AE28" s="387"/>
      <c r="AF28" s="49"/>
      <c r="AG28" s="49"/>
      <c r="AH28" s="49"/>
      <c r="AI28" s="49"/>
      <c r="AJ28" s="49"/>
      <c r="AK28" s="388">
        <v>0</v>
      </c>
      <c r="AL28" s="387"/>
      <c r="AM28" s="387"/>
      <c r="AN28" s="387"/>
      <c r="AO28" s="387"/>
      <c r="AP28" s="49"/>
      <c r="AQ28" s="51"/>
      <c r="BE28" s="394"/>
    </row>
    <row r="29" spans="2:71" s="2" customFormat="1" ht="14.45" hidden="1" customHeight="1">
      <c r="B29" s="48"/>
      <c r="C29" s="49"/>
      <c r="D29" s="49"/>
      <c r="E29" s="49"/>
      <c r="F29" s="50" t="s">
        <v>45</v>
      </c>
      <c r="G29" s="49"/>
      <c r="H29" s="49"/>
      <c r="I29" s="49"/>
      <c r="J29" s="49"/>
      <c r="K29" s="49"/>
      <c r="L29" s="386">
        <v>0.15</v>
      </c>
      <c r="M29" s="387"/>
      <c r="N29" s="387"/>
      <c r="O29" s="387"/>
      <c r="P29" s="49"/>
      <c r="Q29" s="49"/>
      <c r="R29" s="49"/>
      <c r="S29" s="49"/>
      <c r="T29" s="49"/>
      <c r="U29" s="49"/>
      <c r="V29" s="49"/>
      <c r="W29" s="388">
        <f>ROUND(BC51,2)</f>
        <v>0</v>
      </c>
      <c r="X29" s="387"/>
      <c r="Y29" s="387"/>
      <c r="Z29" s="387"/>
      <c r="AA29" s="387"/>
      <c r="AB29" s="387"/>
      <c r="AC29" s="387"/>
      <c r="AD29" s="387"/>
      <c r="AE29" s="387"/>
      <c r="AF29" s="49"/>
      <c r="AG29" s="49"/>
      <c r="AH29" s="49"/>
      <c r="AI29" s="49"/>
      <c r="AJ29" s="49"/>
      <c r="AK29" s="388">
        <v>0</v>
      </c>
      <c r="AL29" s="387"/>
      <c r="AM29" s="387"/>
      <c r="AN29" s="387"/>
      <c r="AO29" s="387"/>
      <c r="AP29" s="49"/>
      <c r="AQ29" s="51"/>
      <c r="BE29" s="394"/>
    </row>
    <row r="30" spans="2:71" s="2" customFormat="1" ht="14.45" hidden="1" customHeight="1">
      <c r="B30" s="48"/>
      <c r="C30" s="49"/>
      <c r="D30" s="49"/>
      <c r="E30" s="49"/>
      <c r="F30" s="50" t="s">
        <v>46</v>
      </c>
      <c r="G30" s="49"/>
      <c r="H30" s="49"/>
      <c r="I30" s="49"/>
      <c r="J30" s="49"/>
      <c r="K30" s="49"/>
      <c r="L30" s="386">
        <v>0</v>
      </c>
      <c r="M30" s="387"/>
      <c r="N30" s="387"/>
      <c r="O30" s="387"/>
      <c r="P30" s="49"/>
      <c r="Q30" s="49"/>
      <c r="R30" s="49"/>
      <c r="S30" s="49"/>
      <c r="T30" s="49"/>
      <c r="U30" s="49"/>
      <c r="V30" s="49"/>
      <c r="W30" s="388">
        <f>ROUND(BD51,2)</f>
        <v>0</v>
      </c>
      <c r="X30" s="387"/>
      <c r="Y30" s="387"/>
      <c r="Z30" s="387"/>
      <c r="AA30" s="387"/>
      <c r="AB30" s="387"/>
      <c r="AC30" s="387"/>
      <c r="AD30" s="387"/>
      <c r="AE30" s="387"/>
      <c r="AF30" s="49"/>
      <c r="AG30" s="49"/>
      <c r="AH30" s="49"/>
      <c r="AI30" s="49"/>
      <c r="AJ30" s="49"/>
      <c r="AK30" s="388">
        <v>0</v>
      </c>
      <c r="AL30" s="387"/>
      <c r="AM30" s="387"/>
      <c r="AN30" s="387"/>
      <c r="AO30" s="387"/>
      <c r="AP30" s="49"/>
      <c r="AQ30" s="51"/>
      <c r="BE30" s="394"/>
    </row>
    <row r="31" spans="2:71" s="1" customFormat="1" ht="6.95" customHeight="1">
      <c r="B31" s="42"/>
      <c r="C31" s="43"/>
      <c r="D31" s="43"/>
      <c r="E31" s="43"/>
      <c r="F31" s="43"/>
      <c r="G31" s="43"/>
      <c r="H31" s="43"/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3"/>
      <c r="AL31" s="43"/>
      <c r="AM31" s="43"/>
      <c r="AN31" s="43"/>
      <c r="AO31" s="43"/>
      <c r="AP31" s="43"/>
      <c r="AQ31" s="46"/>
      <c r="BE31" s="394"/>
    </row>
    <row r="32" spans="2:71" s="1" customFormat="1" ht="25.9" customHeight="1">
      <c r="B32" s="42"/>
      <c r="C32" s="52"/>
      <c r="D32" s="53" t="s">
        <v>47</v>
      </c>
      <c r="E32" s="54"/>
      <c r="F32" s="54"/>
      <c r="G32" s="54"/>
      <c r="H32" s="54"/>
      <c r="I32" s="54"/>
      <c r="J32" s="54"/>
      <c r="K32" s="54"/>
      <c r="L32" s="54"/>
      <c r="M32" s="54"/>
      <c r="N32" s="54"/>
      <c r="O32" s="54"/>
      <c r="P32" s="54"/>
      <c r="Q32" s="54"/>
      <c r="R32" s="54"/>
      <c r="S32" s="54"/>
      <c r="T32" s="55" t="s">
        <v>48</v>
      </c>
      <c r="U32" s="54"/>
      <c r="V32" s="54"/>
      <c r="W32" s="54"/>
      <c r="X32" s="389" t="s">
        <v>49</v>
      </c>
      <c r="Y32" s="390"/>
      <c r="Z32" s="390"/>
      <c r="AA32" s="390"/>
      <c r="AB32" s="390"/>
      <c r="AC32" s="54"/>
      <c r="AD32" s="54"/>
      <c r="AE32" s="54"/>
      <c r="AF32" s="54"/>
      <c r="AG32" s="54"/>
      <c r="AH32" s="54"/>
      <c r="AI32" s="54"/>
      <c r="AJ32" s="54"/>
      <c r="AK32" s="391">
        <f>SUM(AK23:AK30)</f>
        <v>0</v>
      </c>
      <c r="AL32" s="390"/>
      <c r="AM32" s="390"/>
      <c r="AN32" s="390"/>
      <c r="AO32" s="392"/>
      <c r="AP32" s="52"/>
      <c r="AQ32" s="56"/>
      <c r="BE32" s="394"/>
    </row>
    <row r="33" spans="2:56" s="1" customFormat="1" ht="6.95" customHeight="1">
      <c r="B33" s="42"/>
      <c r="C33" s="43"/>
      <c r="D33" s="43"/>
      <c r="E33" s="43"/>
      <c r="F33" s="43"/>
      <c r="G33" s="43"/>
      <c r="H33" s="43"/>
      <c r="I33" s="43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3"/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3"/>
      <c r="AL33" s="43"/>
      <c r="AM33" s="43"/>
      <c r="AN33" s="43"/>
      <c r="AO33" s="43"/>
      <c r="AP33" s="43"/>
      <c r="AQ33" s="46"/>
    </row>
    <row r="34" spans="2:56" s="1" customFormat="1" ht="6.95" customHeight="1">
      <c r="B34" s="57"/>
      <c r="C34" s="58"/>
      <c r="D34" s="58"/>
      <c r="E34" s="58"/>
      <c r="F34" s="58"/>
      <c r="G34" s="58"/>
      <c r="H34" s="58"/>
      <c r="I34" s="58"/>
      <c r="J34" s="58"/>
      <c r="K34" s="58"/>
      <c r="L34" s="58"/>
      <c r="M34" s="58"/>
      <c r="N34" s="58"/>
      <c r="O34" s="58"/>
      <c r="P34" s="58"/>
      <c r="Q34" s="58"/>
      <c r="R34" s="58"/>
      <c r="S34" s="58"/>
      <c r="T34" s="58"/>
      <c r="U34" s="58"/>
      <c r="V34" s="58"/>
      <c r="W34" s="58"/>
      <c r="X34" s="58"/>
      <c r="Y34" s="58"/>
      <c r="Z34" s="58"/>
      <c r="AA34" s="58"/>
      <c r="AB34" s="58"/>
      <c r="AC34" s="58"/>
      <c r="AD34" s="58"/>
      <c r="AE34" s="58"/>
      <c r="AF34" s="58"/>
      <c r="AG34" s="58"/>
      <c r="AH34" s="58"/>
      <c r="AI34" s="58"/>
      <c r="AJ34" s="58"/>
      <c r="AK34" s="58"/>
      <c r="AL34" s="58"/>
      <c r="AM34" s="58"/>
      <c r="AN34" s="58"/>
      <c r="AO34" s="58"/>
      <c r="AP34" s="58"/>
      <c r="AQ34" s="59"/>
    </row>
    <row r="38" spans="2:56" s="1" customFormat="1" ht="6.95" customHeight="1">
      <c r="B38" s="60"/>
      <c r="C38" s="61"/>
      <c r="D38" s="61"/>
      <c r="E38" s="61"/>
      <c r="F38" s="61"/>
      <c r="G38" s="61"/>
      <c r="H38" s="61"/>
      <c r="I38" s="61"/>
      <c r="J38" s="61"/>
      <c r="K38" s="61"/>
      <c r="L38" s="61"/>
      <c r="M38" s="61"/>
      <c r="N38" s="61"/>
      <c r="O38" s="61"/>
      <c r="P38" s="61"/>
      <c r="Q38" s="61"/>
      <c r="R38" s="61"/>
      <c r="S38" s="61"/>
      <c r="T38" s="61"/>
      <c r="U38" s="61"/>
      <c r="V38" s="61"/>
      <c r="W38" s="61"/>
      <c r="X38" s="61"/>
      <c r="Y38" s="61"/>
      <c r="Z38" s="61"/>
      <c r="AA38" s="61"/>
      <c r="AB38" s="61"/>
      <c r="AC38" s="61"/>
      <c r="AD38" s="61"/>
      <c r="AE38" s="61"/>
      <c r="AF38" s="61"/>
      <c r="AG38" s="61"/>
      <c r="AH38" s="61"/>
      <c r="AI38" s="61"/>
      <c r="AJ38" s="61"/>
      <c r="AK38" s="61"/>
      <c r="AL38" s="61"/>
      <c r="AM38" s="61"/>
      <c r="AN38" s="61"/>
      <c r="AO38" s="61"/>
      <c r="AP38" s="61"/>
      <c r="AQ38" s="61"/>
      <c r="AR38" s="62"/>
    </row>
    <row r="39" spans="2:56" s="1" customFormat="1" ht="36.950000000000003" customHeight="1">
      <c r="B39" s="42"/>
      <c r="C39" s="63" t="s">
        <v>50</v>
      </c>
      <c r="D39" s="64"/>
      <c r="E39" s="64"/>
      <c r="F39" s="64"/>
      <c r="G39" s="64"/>
      <c r="H39" s="64"/>
      <c r="I39" s="64"/>
      <c r="J39" s="64"/>
      <c r="K39" s="64"/>
      <c r="L39" s="64"/>
      <c r="M39" s="64"/>
      <c r="N39" s="64"/>
      <c r="O39" s="64"/>
      <c r="P39" s="64"/>
      <c r="Q39" s="64"/>
      <c r="R39" s="64"/>
      <c r="S39" s="64"/>
      <c r="T39" s="64"/>
      <c r="U39" s="64"/>
      <c r="V39" s="64"/>
      <c r="W39" s="64"/>
      <c r="X39" s="64"/>
      <c r="Y39" s="64"/>
      <c r="Z39" s="64"/>
      <c r="AA39" s="64"/>
      <c r="AB39" s="64"/>
      <c r="AC39" s="64"/>
      <c r="AD39" s="64"/>
      <c r="AE39" s="64"/>
      <c r="AF39" s="64"/>
      <c r="AG39" s="64"/>
      <c r="AH39" s="64"/>
      <c r="AI39" s="64"/>
      <c r="AJ39" s="64"/>
      <c r="AK39" s="64"/>
      <c r="AL39" s="64"/>
      <c r="AM39" s="64"/>
      <c r="AN39" s="64"/>
      <c r="AO39" s="64"/>
      <c r="AP39" s="64"/>
      <c r="AQ39" s="64"/>
      <c r="AR39" s="62"/>
    </row>
    <row r="40" spans="2:56" s="1" customFormat="1" ht="6.95" customHeight="1">
      <c r="B40" s="42"/>
      <c r="C40" s="64"/>
      <c r="D40" s="64"/>
      <c r="E40" s="64"/>
      <c r="F40" s="64"/>
      <c r="G40" s="64"/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  <c r="AN40" s="64"/>
      <c r="AO40" s="64"/>
      <c r="AP40" s="64"/>
      <c r="AQ40" s="64"/>
      <c r="AR40" s="62"/>
    </row>
    <row r="41" spans="2:56" s="3" customFormat="1" ht="14.45" customHeight="1">
      <c r="B41" s="65"/>
      <c r="C41" s="66" t="s">
        <v>15</v>
      </c>
      <c r="D41" s="67"/>
      <c r="E41" s="67"/>
      <c r="F41" s="67"/>
      <c r="G41" s="67"/>
      <c r="H41" s="67"/>
      <c r="I41" s="67"/>
      <c r="J41" s="67"/>
      <c r="K41" s="67"/>
      <c r="L41" s="67" t="str">
        <f>K5</f>
        <v>25318-KRALIKY</v>
      </c>
      <c r="M41" s="67"/>
      <c r="N41" s="67"/>
      <c r="O41" s="67"/>
      <c r="P41" s="67"/>
      <c r="Q41" s="67"/>
      <c r="R41" s="67"/>
      <c r="S41" s="67"/>
      <c r="T41" s="67"/>
      <c r="U41" s="67"/>
      <c r="V41" s="67"/>
      <c r="W41" s="67"/>
      <c r="X41" s="67"/>
      <c r="Y41" s="67"/>
      <c r="Z41" s="67"/>
      <c r="AA41" s="67"/>
      <c r="AB41" s="67"/>
      <c r="AC41" s="67"/>
      <c r="AD41" s="67"/>
      <c r="AE41" s="67"/>
      <c r="AF41" s="67"/>
      <c r="AG41" s="67"/>
      <c r="AH41" s="67"/>
      <c r="AI41" s="67"/>
      <c r="AJ41" s="67"/>
      <c r="AK41" s="67"/>
      <c r="AL41" s="67"/>
      <c r="AM41" s="67"/>
      <c r="AN41" s="67"/>
      <c r="AO41" s="67"/>
      <c r="AP41" s="67"/>
      <c r="AQ41" s="67"/>
      <c r="AR41" s="68"/>
    </row>
    <row r="42" spans="2:56" s="4" customFormat="1" ht="36.950000000000003" customHeight="1">
      <c r="B42" s="69"/>
      <c r="C42" s="70" t="s">
        <v>18</v>
      </c>
      <c r="D42" s="71"/>
      <c r="E42" s="71"/>
      <c r="F42" s="71"/>
      <c r="G42" s="71"/>
      <c r="H42" s="71"/>
      <c r="I42" s="71"/>
      <c r="J42" s="71"/>
      <c r="K42" s="71"/>
      <c r="L42" s="372" t="str">
        <f>K6</f>
        <v>SOU Opravárenské - rekonstrukce havarijního stavu elektroinstalace v dílnách II.etapa</v>
      </c>
      <c r="M42" s="373"/>
      <c r="N42" s="373"/>
      <c r="O42" s="373"/>
      <c r="P42" s="373"/>
      <c r="Q42" s="373"/>
      <c r="R42" s="373"/>
      <c r="S42" s="373"/>
      <c r="T42" s="373"/>
      <c r="U42" s="373"/>
      <c r="V42" s="373"/>
      <c r="W42" s="373"/>
      <c r="X42" s="373"/>
      <c r="Y42" s="373"/>
      <c r="Z42" s="373"/>
      <c r="AA42" s="373"/>
      <c r="AB42" s="373"/>
      <c r="AC42" s="373"/>
      <c r="AD42" s="373"/>
      <c r="AE42" s="373"/>
      <c r="AF42" s="373"/>
      <c r="AG42" s="373"/>
      <c r="AH42" s="373"/>
      <c r="AI42" s="373"/>
      <c r="AJ42" s="373"/>
      <c r="AK42" s="373"/>
      <c r="AL42" s="373"/>
      <c r="AM42" s="373"/>
      <c r="AN42" s="373"/>
      <c r="AO42" s="373"/>
      <c r="AP42" s="71"/>
      <c r="AQ42" s="71"/>
      <c r="AR42" s="72"/>
    </row>
    <row r="43" spans="2:56" s="1" customFormat="1" ht="6.95" customHeight="1">
      <c r="B43" s="42"/>
      <c r="C43" s="64"/>
      <c r="D43" s="64"/>
      <c r="E43" s="64"/>
      <c r="F43" s="64"/>
      <c r="G43" s="64"/>
      <c r="H43" s="64"/>
      <c r="I43" s="64"/>
      <c r="J43" s="64"/>
      <c r="K43" s="64"/>
      <c r="L43" s="64"/>
      <c r="M43" s="64"/>
      <c r="N43" s="64"/>
      <c r="O43" s="64"/>
      <c r="P43" s="64"/>
      <c r="Q43" s="64"/>
      <c r="R43" s="64"/>
      <c r="S43" s="64"/>
      <c r="T43" s="64"/>
      <c r="U43" s="64"/>
      <c r="V43" s="64"/>
      <c r="W43" s="64"/>
      <c r="X43" s="64"/>
      <c r="Y43" s="64"/>
      <c r="Z43" s="64"/>
      <c r="AA43" s="64"/>
      <c r="AB43" s="64"/>
      <c r="AC43" s="64"/>
      <c r="AD43" s="64"/>
      <c r="AE43" s="64"/>
      <c r="AF43" s="64"/>
      <c r="AG43" s="64"/>
      <c r="AH43" s="64"/>
      <c r="AI43" s="64"/>
      <c r="AJ43" s="64"/>
      <c r="AK43" s="64"/>
      <c r="AL43" s="64"/>
      <c r="AM43" s="64"/>
      <c r="AN43" s="64"/>
      <c r="AO43" s="64"/>
      <c r="AP43" s="64"/>
      <c r="AQ43" s="64"/>
      <c r="AR43" s="62"/>
    </row>
    <row r="44" spans="2:56" s="1" customFormat="1" ht="15">
      <c r="B44" s="42"/>
      <c r="C44" s="66" t="s">
        <v>23</v>
      </c>
      <c r="D44" s="64"/>
      <c r="E44" s="64"/>
      <c r="F44" s="64"/>
      <c r="G44" s="64"/>
      <c r="H44" s="64"/>
      <c r="I44" s="64"/>
      <c r="J44" s="64"/>
      <c r="K44" s="64"/>
      <c r="L44" s="73" t="str">
        <f>IF(K8="","",K8)</f>
        <v>Králíky</v>
      </c>
      <c r="M44" s="64"/>
      <c r="N44" s="64"/>
      <c r="O44" s="64"/>
      <c r="P44" s="64"/>
      <c r="Q44" s="64"/>
      <c r="R44" s="64"/>
      <c r="S44" s="64"/>
      <c r="T44" s="64"/>
      <c r="U44" s="64"/>
      <c r="V44" s="64"/>
      <c r="W44" s="64"/>
      <c r="X44" s="64"/>
      <c r="Y44" s="64"/>
      <c r="Z44" s="64"/>
      <c r="AA44" s="64"/>
      <c r="AB44" s="64"/>
      <c r="AC44" s="64"/>
      <c r="AD44" s="64"/>
      <c r="AE44" s="64"/>
      <c r="AF44" s="64"/>
      <c r="AG44" s="64"/>
      <c r="AH44" s="64"/>
      <c r="AI44" s="66" t="s">
        <v>25</v>
      </c>
      <c r="AJ44" s="64"/>
      <c r="AK44" s="64"/>
      <c r="AL44" s="64"/>
      <c r="AM44" s="374" t="str">
        <f>IF(AN8= "","",AN8)</f>
        <v>23. 3. 2018</v>
      </c>
      <c r="AN44" s="374"/>
      <c r="AO44" s="64"/>
      <c r="AP44" s="64"/>
      <c r="AQ44" s="64"/>
      <c r="AR44" s="62"/>
    </row>
    <row r="45" spans="2:56" s="1" customFormat="1" ht="6.95" customHeight="1">
      <c r="B45" s="42"/>
      <c r="C45" s="64"/>
      <c r="D45" s="64"/>
      <c r="E45" s="64"/>
      <c r="F45" s="64"/>
      <c r="G45" s="64"/>
      <c r="H45" s="64"/>
      <c r="I45" s="64"/>
      <c r="J45" s="64"/>
      <c r="K45" s="64"/>
      <c r="L45" s="64"/>
      <c r="M45" s="64"/>
      <c r="N45" s="64"/>
      <c r="O45" s="64"/>
      <c r="P45" s="64"/>
      <c r="Q45" s="64"/>
      <c r="R45" s="64"/>
      <c r="S45" s="64"/>
      <c r="T45" s="64"/>
      <c r="U45" s="64"/>
      <c r="V45" s="64"/>
      <c r="W45" s="64"/>
      <c r="X45" s="64"/>
      <c r="Y45" s="64"/>
      <c r="Z45" s="64"/>
      <c r="AA45" s="64"/>
      <c r="AB45" s="64"/>
      <c r="AC45" s="64"/>
      <c r="AD45" s="64"/>
      <c r="AE45" s="64"/>
      <c r="AF45" s="64"/>
      <c r="AG45" s="64"/>
      <c r="AH45" s="64"/>
      <c r="AI45" s="64"/>
      <c r="AJ45" s="64"/>
      <c r="AK45" s="64"/>
      <c r="AL45" s="64"/>
      <c r="AM45" s="64"/>
      <c r="AN45" s="64"/>
      <c r="AO45" s="64"/>
      <c r="AP45" s="64"/>
      <c r="AQ45" s="64"/>
      <c r="AR45" s="62"/>
    </row>
    <row r="46" spans="2:56" s="1" customFormat="1" ht="15">
      <c r="B46" s="42"/>
      <c r="C46" s="66" t="s">
        <v>27</v>
      </c>
      <c r="D46" s="64"/>
      <c r="E46" s="64"/>
      <c r="F46" s="64"/>
      <c r="G46" s="64"/>
      <c r="H46" s="64"/>
      <c r="I46" s="64"/>
      <c r="J46" s="64"/>
      <c r="K46" s="64"/>
      <c r="L46" s="67" t="str">
        <f>IF(E11= "","",E11)</f>
        <v>Pardubický kraj, Komenského nám. 125,   Pardubice</v>
      </c>
      <c r="M46" s="64"/>
      <c r="N46" s="64"/>
      <c r="O46" s="64"/>
      <c r="P46" s="64"/>
      <c r="Q46" s="64"/>
      <c r="R46" s="64"/>
      <c r="S46" s="64"/>
      <c r="T46" s="64"/>
      <c r="U46" s="64"/>
      <c r="V46" s="64"/>
      <c r="W46" s="64"/>
      <c r="X46" s="64"/>
      <c r="Y46" s="64"/>
      <c r="Z46" s="64"/>
      <c r="AA46" s="64"/>
      <c r="AB46" s="64"/>
      <c r="AC46" s="64"/>
      <c r="AD46" s="64"/>
      <c r="AE46" s="64"/>
      <c r="AF46" s="64"/>
      <c r="AG46" s="64"/>
      <c r="AH46" s="64"/>
      <c r="AI46" s="66" t="s">
        <v>33</v>
      </c>
      <c r="AJ46" s="64"/>
      <c r="AK46" s="64"/>
      <c r="AL46" s="64"/>
      <c r="AM46" s="375" t="str">
        <f>IF(E17="","",E17)</f>
        <v xml:space="preserve"> </v>
      </c>
      <c r="AN46" s="375"/>
      <c r="AO46" s="375"/>
      <c r="AP46" s="375"/>
      <c r="AQ46" s="64"/>
      <c r="AR46" s="62"/>
      <c r="AS46" s="376" t="s">
        <v>51</v>
      </c>
      <c r="AT46" s="377"/>
      <c r="AU46" s="75"/>
      <c r="AV46" s="75"/>
      <c r="AW46" s="75"/>
      <c r="AX46" s="75"/>
      <c r="AY46" s="75"/>
      <c r="AZ46" s="75"/>
      <c r="BA46" s="75"/>
      <c r="BB46" s="75"/>
      <c r="BC46" s="75"/>
      <c r="BD46" s="76"/>
    </row>
    <row r="47" spans="2:56" s="1" customFormat="1" ht="15">
      <c r="B47" s="42"/>
      <c r="C47" s="66" t="s">
        <v>31</v>
      </c>
      <c r="D47" s="64"/>
      <c r="E47" s="64"/>
      <c r="F47" s="64"/>
      <c r="G47" s="64"/>
      <c r="H47" s="64"/>
      <c r="I47" s="64"/>
      <c r="J47" s="64"/>
      <c r="K47" s="64"/>
      <c r="L47" s="67" t="str">
        <f>IF(E14= "Vyplň údaj","",E14)</f>
        <v/>
      </c>
      <c r="M47" s="64"/>
      <c r="N47" s="64"/>
      <c r="O47" s="64"/>
      <c r="P47" s="64"/>
      <c r="Q47" s="64"/>
      <c r="R47" s="64"/>
      <c r="S47" s="64"/>
      <c r="T47" s="64"/>
      <c r="U47" s="64"/>
      <c r="V47" s="64"/>
      <c r="W47" s="64"/>
      <c r="X47" s="64"/>
      <c r="Y47" s="64"/>
      <c r="Z47" s="64"/>
      <c r="AA47" s="64"/>
      <c r="AB47" s="64"/>
      <c r="AC47" s="64"/>
      <c r="AD47" s="64"/>
      <c r="AE47" s="64"/>
      <c r="AF47" s="64"/>
      <c r="AG47" s="64"/>
      <c r="AH47" s="64"/>
      <c r="AI47" s="64"/>
      <c r="AJ47" s="64"/>
      <c r="AK47" s="64"/>
      <c r="AL47" s="64"/>
      <c r="AM47" s="64"/>
      <c r="AN47" s="64"/>
      <c r="AO47" s="64"/>
      <c r="AP47" s="64"/>
      <c r="AQ47" s="64"/>
      <c r="AR47" s="62"/>
      <c r="AS47" s="378"/>
      <c r="AT47" s="379"/>
      <c r="AU47" s="77"/>
      <c r="AV47" s="77"/>
      <c r="AW47" s="77"/>
      <c r="AX47" s="77"/>
      <c r="AY47" s="77"/>
      <c r="AZ47" s="77"/>
      <c r="BA47" s="77"/>
      <c r="BB47" s="77"/>
      <c r="BC47" s="77"/>
      <c r="BD47" s="78"/>
    </row>
    <row r="48" spans="2:56" s="1" customFormat="1" ht="10.9" customHeight="1">
      <c r="B48" s="42"/>
      <c r="C48" s="64"/>
      <c r="D48" s="64"/>
      <c r="E48" s="64"/>
      <c r="F48" s="64"/>
      <c r="G48" s="64"/>
      <c r="H48" s="64"/>
      <c r="I48" s="64"/>
      <c r="J48" s="64"/>
      <c r="K48" s="64"/>
      <c r="L48" s="64"/>
      <c r="M48" s="64"/>
      <c r="N48" s="64"/>
      <c r="O48" s="64"/>
      <c r="P48" s="64"/>
      <c r="Q48" s="64"/>
      <c r="R48" s="64"/>
      <c r="S48" s="64"/>
      <c r="T48" s="64"/>
      <c r="U48" s="64"/>
      <c r="V48" s="64"/>
      <c r="W48" s="64"/>
      <c r="X48" s="64"/>
      <c r="Y48" s="64"/>
      <c r="Z48" s="64"/>
      <c r="AA48" s="64"/>
      <c r="AB48" s="64"/>
      <c r="AC48" s="64"/>
      <c r="AD48" s="64"/>
      <c r="AE48" s="64"/>
      <c r="AF48" s="64"/>
      <c r="AG48" s="64"/>
      <c r="AH48" s="64"/>
      <c r="AI48" s="64"/>
      <c r="AJ48" s="64"/>
      <c r="AK48" s="64"/>
      <c r="AL48" s="64"/>
      <c r="AM48" s="64"/>
      <c r="AN48" s="64"/>
      <c r="AO48" s="64"/>
      <c r="AP48" s="64"/>
      <c r="AQ48" s="64"/>
      <c r="AR48" s="62"/>
      <c r="AS48" s="380"/>
      <c r="AT48" s="381"/>
      <c r="AU48" s="43"/>
      <c r="AV48" s="43"/>
      <c r="AW48" s="43"/>
      <c r="AX48" s="43"/>
      <c r="AY48" s="43"/>
      <c r="AZ48" s="43"/>
      <c r="BA48" s="43"/>
      <c r="BB48" s="43"/>
      <c r="BC48" s="43"/>
      <c r="BD48" s="79"/>
    </row>
    <row r="49" spans="1:91" s="1" customFormat="1" ht="29.25" customHeight="1">
      <c r="B49" s="42"/>
      <c r="C49" s="382" t="s">
        <v>52</v>
      </c>
      <c r="D49" s="383"/>
      <c r="E49" s="383"/>
      <c r="F49" s="383"/>
      <c r="G49" s="383"/>
      <c r="H49" s="80"/>
      <c r="I49" s="384" t="s">
        <v>53</v>
      </c>
      <c r="J49" s="383"/>
      <c r="K49" s="383"/>
      <c r="L49" s="383"/>
      <c r="M49" s="383"/>
      <c r="N49" s="383"/>
      <c r="O49" s="383"/>
      <c r="P49" s="383"/>
      <c r="Q49" s="383"/>
      <c r="R49" s="383"/>
      <c r="S49" s="383"/>
      <c r="T49" s="383"/>
      <c r="U49" s="383"/>
      <c r="V49" s="383"/>
      <c r="W49" s="383"/>
      <c r="X49" s="383"/>
      <c r="Y49" s="383"/>
      <c r="Z49" s="383"/>
      <c r="AA49" s="383"/>
      <c r="AB49" s="383"/>
      <c r="AC49" s="383"/>
      <c r="AD49" s="383"/>
      <c r="AE49" s="383"/>
      <c r="AF49" s="383"/>
      <c r="AG49" s="385" t="s">
        <v>54</v>
      </c>
      <c r="AH49" s="383"/>
      <c r="AI49" s="383"/>
      <c r="AJ49" s="383"/>
      <c r="AK49" s="383"/>
      <c r="AL49" s="383"/>
      <c r="AM49" s="383"/>
      <c r="AN49" s="384" t="s">
        <v>55</v>
      </c>
      <c r="AO49" s="383"/>
      <c r="AP49" s="383"/>
      <c r="AQ49" s="81" t="s">
        <v>56</v>
      </c>
      <c r="AR49" s="62"/>
      <c r="AS49" s="82" t="s">
        <v>57</v>
      </c>
      <c r="AT49" s="83" t="s">
        <v>58</v>
      </c>
      <c r="AU49" s="83" t="s">
        <v>59</v>
      </c>
      <c r="AV49" s="83" t="s">
        <v>60</v>
      </c>
      <c r="AW49" s="83" t="s">
        <v>61</v>
      </c>
      <c r="AX49" s="83" t="s">
        <v>62</v>
      </c>
      <c r="AY49" s="83" t="s">
        <v>63</v>
      </c>
      <c r="AZ49" s="83" t="s">
        <v>64</v>
      </c>
      <c r="BA49" s="83" t="s">
        <v>65</v>
      </c>
      <c r="BB49" s="83" t="s">
        <v>66</v>
      </c>
      <c r="BC49" s="83" t="s">
        <v>67</v>
      </c>
      <c r="BD49" s="84" t="s">
        <v>68</v>
      </c>
    </row>
    <row r="50" spans="1:91" s="1" customFormat="1" ht="10.9" customHeight="1">
      <c r="B50" s="42"/>
      <c r="C50" s="64"/>
      <c r="D50" s="64"/>
      <c r="E50" s="64"/>
      <c r="F50" s="64"/>
      <c r="G50" s="64"/>
      <c r="H50" s="64"/>
      <c r="I50" s="64"/>
      <c r="J50" s="64"/>
      <c r="K50" s="64"/>
      <c r="L50" s="64"/>
      <c r="M50" s="64"/>
      <c r="N50" s="64"/>
      <c r="O50" s="64"/>
      <c r="P50" s="64"/>
      <c r="Q50" s="64"/>
      <c r="R50" s="64"/>
      <c r="S50" s="64"/>
      <c r="T50" s="64"/>
      <c r="U50" s="64"/>
      <c r="V50" s="64"/>
      <c r="W50" s="64"/>
      <c r="X50" s="64"/>
      <c r="Y50" s="64"/>
      <c r="Z50" s="64"/>
      <c r="AA50" s="64"/>
      <c r="AB50" s="64"/>
      <c r="AC50" s="64"/>
      <c r="AD50" s="64"/>
      <c r="AE50" s="64"/>
      <c r="AF50" s="64"/>
      <c r="AG50" s="64"/>
      <c r="AH50" s="64"/>
      <c r="AI50" s="64"/>
      <c r="AJ50" s="64"/>
      <c r="AK50" s="64"/>
      <c r="AL50" s="64"/>
      <c r="AM50" s="64"/>
      <c r="AN50" s="64"/>
      <c r="AO50" s="64"/>
      <c r="AP50" s="64"/>
      <c r="AQ50" s="64"/>
      <c r="AR50" s="62"/>
      <c r="AS50" s="85"/>
      <c r="AT50" s="86"/>
      <c r="AU50" s="86"/>
      <c r="AV50" s="86"/>
      <c r="AW50" s="86"/>
      <c r="AX50" s="86"/>
      <c r="AY50" s="86"/>
      <c r="AZ50" s="86"/>
      <c r="BA50" s="86"/>
      <c r="BB50" s="86"/>
      <c r="BC50" s="86"/>
      <c r="BD50" s="87"/>
    </row>
    <row r="51" spans="1:91" s="4" customFormat="1" ht="32.450000000000003" customHeight="1">
      <c r="B51" s="69"/>
      <c r="C51" s="88" t="s">
        <v>69</v>
      </c>
      <c r="D51" s="89"/>
      <c r="E51" s="89"/>
      <c r="F51" s="89"/>
      <c r="G51" s="89"/>
      <c r="H51" s="89"/>
      <c r="I51" s="89"/>
      <c r="J51" s="89"/>
      <c r="K51" s="89"/>
      <c r="L51" s="89"/>
      <c r="M51" s="89"/>
      <c r="N51" s="89"/>
      <c r="O51" s="89"/>
      <c r="P51" s="89"/>
      <c r="Q51" s="89"/>
      <c r="R51" s="89"/>
      <c r="S51" s="89"/>
      <c r="T51" s="89"/>
      <c r="U51" s="89"/>
      <c r="V51" s="89"/>
      <c r="W51" s="89"/>
      <c r="X51" s="89"/>
      <c r="Y51" s="89"/>
      <c r="Z51" s="89"/>
      <c r="AA51" s="89"/>
      <c r="AB51" s="89"/>
      <c r="AC51" s="89"/>
      <c r="AD51" s="89"/>
      <c r="AE51" s="89"/>
      <c r="AF51" s="89"/>
      <c r="AG51" s="366">
        <f>ROUND(AG52+AG56+AG60,2)</f>
        <v>0</v>
      </c>
      <c r="AH51" s="366"/>
      <c r="AI51" s="366"/>
      <c r="AJ51" s="366"/>
      <c r="AK51" s="366"/>
      <c r="AL51" s="366"/>
      <c r="AM51" s="366"/>
      <c r="AN51" s="367">
        <f t="shared" ref="AN51:AN62" si="0">SUM(AG51,AT51)</f>
        <v>0</v>
      </c>
      <c r="AO51" s="367"/>
      <c r="AP51" s="367"/>
      <c r="AQ51" s="90" t="s">
        <v>21</v>
      </c>
      <c r="AR51" s="72"/>
      <c r="AS51" s="91">
        <f>ROUND(AS52+AS56+AS60,2)</f>
        <v>0</v>
      </c>
      <c r="AT51" s="92">
        <f t="shared" ref="AT51:AT62" si="1">ROUND(SUM(AV51:AW51),2)</f>
        <v>0</v>
      </c>
      <c r="AU51" s="93">
        <f>ROUND(AU52+AU56+AU60,5)</f>
        <v>0</v>
      </c>
      <c r="AV51" s="92">
        <f>ROUND(AZ51*L26,2)</f>
        <v>0</v>
      </c>
      <c r="AW51" s="92">
        <f>ROUND(BA51*L27,2)</f>
        <v>0</v>
      </c>
      <c r="AX51" s="92">
        <f>ROUND(BB51*L26,2)</f>
        <v>0</v>
      </c>
      <c r="AY51" s="92">
        <f>ROUND(BC51*L27,2)</f>
        <v>0</v>
      </c>
      <c r="AZ51" s="92">
        <f>ROUND(AZ52+AZ56+AZ60,2)</f>
        <v>0</v>
      </c>
      <c r="BA51" s="92">
        <f>ROUND(BA52+BA56+BA60,2)</f>
        <v>0</v>
      </c>
      <c r="BB51" s="92">
        <f>ROUND(BB52+BB56+BB60,2)</f>
        <v>0</v>
      </c>
      <c r="BC51" s="92">
        <f>ROUND(BC52+BC56+BC60,2)</f>
        <v>0</v>
      </c>
      <c r="BD51" s="94">
        <f>ROUND(BD52+BD56+BD60,2)</f>
        <v>0</v>
      </c>
      <c r="BS51" s="95" t="s">
        <v>70</v>
      </c>
      <c r="BT51" s="95" t="s">
        <v>71</v>
      </c>
      <c r="BU51" s="96" t="s">
        <v>72</v>
      </c>
      <c r="BV51" s="95" t="s">
        <v>73</v>
      </c>
      <c r="BW51" s="95" t="s">
        <v>7</v>
      </c>
      <c r="BX51" s="95" t="s">
        <v>74</v>
      </c>
      <c r="CL51" s="95" t="s">
        <v>21</v>
      </c>
    </row>
    <row r="52" spans="1:91" s="5" customFormat="1" ht="47.25" customHeight="1">
      <c r="B52" s="97"/>
      <c r="C52" s="98"/>
      <c r="D52" s="371" t="s">
        <v>75</v>
      </c>
      <c r="E52" s="371"/>
      <c r="F52" s="371"/>
      <c r="G52" s="371"/>
      <c r="H52" s="371"/>
      <c r="I52" s="99"/>
      <c r="J52" s="371" t="s">
        <v>76</v>
      </c>
      <c r="K52" s="371"/>
      <c r="L52" s="371"/>
      <c r="M52" s="371"/>
      <c r="N52" s="371"/>
      <c r="O52" s="371"/>
      <c r="P52" s="371"/>
      <c r="Q52" s="371"/>
      <c r="R52" s="371"/>
      <c r="S52" s="371"/>
      <c r="T52" s="371"/>
      <c r="U52" s="371"/>
      <c r="V52" s="371"/>
      <c r="W52" s="371"/>
      <c r="X52" s="371"/>
      <c r="Y52" s="371"/>
      <c r="Z52" s="371"/>
      <c r="AA52" s="371"/>
      <c r="AB52" s="371"/>
      <c r="AC52" s="371"/>
      <c r="AD52" s="371"/>
      <c r="AE52" s="371"/>
      <c r="AF52" s="371"/>
      <c r="AG52" s="370">
        <f>ROUND(SUM(AG53:AG55),2)</f>
        <v>0</v>
      </c>
      <c r="AH52" s="369"/>
      <c r="AI52" s="369"/>
      <c r="AJ52" s="369"/>
      <c r="AK52" s="369"/>
      <c r="AL52" s="369"/>
      <c r="AM52" s="369"/>
      <c r="AN52" s="368">
        <f t="shared" si="0"/>
        <v>0</v>
      </c>
      <c r="AO52" s="369"/>
      <c r="AP52" s="369"/>
      <c r="AQ52" s="100" t="s">
        <v>77</v>
      </c>
      <c r="AR52" s="101"/>
      <c r="AS52" s="102">
        <f>ROUND(SUM(AS53:AS55),2)</f>
        <v>0</v>
      </c>
      <c r="AT52" s="103">
        <f t="shared" si="1"/>
        <v>0</v>
      </c>
      <c r="AU52" s="104">
        <f>ROUND(SUM(AU53:AU55),5)</f>
        <v>0</v>
      </c>
      <c r="AV52" s="103">
        <f>ROUND(AZ52*L26,2)</f>
        <v>0</v>
      </c>
      <c r="AW52" s="103">
        <f>ROUND(BA52*L27,2)</f>
        <v>0</v>
      </c>
      <c r="AX52" s="103">
        <f>ROUND(BB52*L26,2)</f>
        <v>0</v>
      </c>
      <c r="AY52" s="103">
        <f>ROUND(BC52*L27,2)</f>
        <v>0</v>
      </c>
      <c r="AZ52" s="103">
        <f>ROUND(SUM(AZ53:AZ55),2)</f>
        <v>0</v>
      </c>
      <c r="BA52" s="103">
        <f>ROUND(SUM(BA53:BA55),2)</f>
        <v>0</v>
      </c>
      <c r="BB52" s="103">
        <f>ROUND(SUM(BB53:BB55),2)</f>
        <v>0</v>
      </c>
      <c r="BC52" s="103">
        <f>ROUND(SUM(BC53:BC55),2)</f>
        <v>0</v>
      </c>
      <c r="BD52" s="105">
        <f>ROUND(SUM(BD53:BD55),2)</f>
        <v>0</v>
      </c>
      <c r="BS52" s="106" t="s">
        <v>70</v>
      </c>
      <c r="BT52" s="106" t="s">
        <v>78</v>
      </c>
      <c r="BU52" s="106" t="s">
        <v>72</v>
      </c>
      <c r="BV52" s="106" t="s">
        <v>73</v>
      </c>
      <c r="BW52" s="106" t="s">
        <v>79</v>
      </c>
      <c r="BX52" s="106" t="s">
        <v>7</v>
      </c>
      <c r="CL52" s="106" t="s">
        <v>21</v>
      </c>
      <c r="CM52" s="106" t="s">
        <v>80</v>
      </c>
    </row>
    <row r="53" spans="1:91" s="6" customFormat="1" ht="28.5" customHeight="1">
      <c r="A53" s="107" t="s">
        <v>81</v>
      </c>
      <c r="B53" s="108"/>
      <c r="C53" s="109"/>
      <c r="D53" s="109"/>
      <c r="E53" s="365" t="s">
        <v>82</v>
      </c>
      <c r="F53" s="365"/>
      <c r="G53" s="365"/>
      <c r="H53" s="365"/>
      <c r="I53" s="365"/>
      <c r="J53" s="109"/>
      <c r="K53" s="365" t="s">
        <v>83</v>
      </c>
      <c r="L53" s="365"/>
      <c r="M53" s="365"/>
      <c r="N53" s="365"/>
      <c r="O53" s="365"/>
      <c r="P53" s="365"/>
      <c r="Q53" s="365"/>
      <c r="R53" s="365"/>
      <c r="S53" s="365"/>
      <c r="T53" s="365"/>
      <c r="U53" s="365"/>
      <c r="V53" s="365"/>
      <c r="W53" s="365"/>
      <c r="X53" s="365"/>
      <c r="Y53" s="365"/>
      <c r="Z53" s="365"/>
      <c r="AA53" s="365"/>
      <c r="AB53" s="365"/>
      <c r="AC53" s="365"/>
      <c r="AD53" s="365"/>
      <c r="AE53" s="365"/>
      <c r="AF53" s="365"/>
      <c r="AG53" s="363">
        <f>'ELEKTOINSTALACE - SILNOPR...'!J29</f>
        <v>0</v>
      </c>
      <c r="AH53" s="364"/>
      <c r="AI53" s="364"/>
      <c r="AJ53" s="364"/>
      <c r="AK53" s="364"/>
      <c r="AL53" s="364"/>
      <c r="AM53" s="364"/>
      <c r="AN53" s="363">
        <f t="shared" si="0"/>
        <v>0</v>
      </c>
      <c r="AO53" s="364"/>
      <c r="AP53" s="364"/>
      <c r="AQ53" s="110" t="s">
        <v>84</v>
      </c>
      <c r="AR53" s="111"/>
      <c r="AS53" s="112">
        <v>0</v>
      </c>
      <c r="AT53" s="113">
        <f t="shared" si="1"/>
        <v>0</v>
      </c>
      <c r="AU53" s="114">
        <f>'ELEKTOINSTALACE - SILNOPR...'!P83</f>
        <v>0</v>
      </c>
      <c r="AV53" s="113">
        <f>'ELEKTOINSTALACE - SILNOPR...'!J32</f>
        <v>0</v>
      </c>
      <c r="AW53" s="113">
        <f>'ELEKTOINSTALACE - SILNOPR...'!J33</f>
        <v>0</v>
      </c>
      <c r="AX53" s="113">
        <f>'ELEKTOINSTALACE - SILNOPR...'!J34</f>
        <v>0</v>
      </c>
      <c r="AY53" s="113">
        <f>'ELEKTOINSTALACE - SILNOPR...'!J35</f>
        <v>0</v>
      </c>
      <c r="AZ53" s="113">
        <f>'ELEKTOINSTALACE - SILNOPR...'!F32</f>
        <v>0</v>
      </c>
      <c r="BA53" s="113">
        <f>'ELEKTOINSTALACE - SILNOPR...'!F33</f>
        <v>0</v>
      </c>
      <c r="BB53" s="113">
        <f>'ELEKTOINSTALACE - SILNOPR...'!F34</f>
        <v>0</v>
      </c>
      <c r="BC53" s="113">
        <f>'ELEKTOINSTALACE - SILNOPR...'!F35</f>
        <v>0</v>
      </c>
      <c r="BD53" s="115">
        <f>'ELEKTOINSTALACE - SILNOPR...'!F36</f>
        <v>0</v>
      </c>
      <c r="BT53" s="116" t="s">
        <v>80</v>
      </c>
      <c r="BV53" s="116" t="s">
        <v>73</v>
      </c>
      <c r="BW53" s="116" t="s">
        <v>85</v>
      </c>
      <c r="BX53" s="116" t="s">
        <v>79</v>
      </c>
      <c r="CL53" s="116" t="s">
        <v>21</v>
      </c>
    </row>
    <row r="54" spans="1:91" s="6" customFormat="1" ht="16.5" customHeight="1">
      <c r="A54" s="107" t="s">
        <v>81</v>
      </c>
      <c r="B54" s="108"/>
      <c r="C54" s="109"/>
      <c r="D54" s="109"/>
      <c r="E54" s="365" t="s">
        <v>86</v>
      </c>
      <c r="F54" s="365"/>
      <c r="G54" s="365"/>
      <c r="H54" s="365"/>
      <c r="I54" s="365"/>
      <c r="J54" s="109"/>
      <c r="K54" s="365" t="s">
        <v>87</v>
      </c>
      <c r="L54" s="365"/>
      <c r="M54" s="365"/>
      <c r="N54" s="365"/>
      <c r="O54" s="365"/>
      <c r="P54" s="365"/>
      <c r="Q54" s="365"/>
      <c r="R54" s="365"/>
      <c r="S54" s="365"/>
      <c r="T54" s="365"/>
      <c r="U54" s="365"/>
      <c r="V54" s="365"/>
      <c r="W54" s="365"/>
      <c r="X54" s="365"/>
      <c r="Y54" s="365"/>
      <c r="Z54" s="365"/>
      <c r="AA54" s="365"/>
      <c r="AB54" s="365"/>
      <c r="AC54" s="365"/>
      <c r="AD54" s="365"/>
      <c r="AE54" s="365"/>
      <c r="AF54" s="365"/>
      <c r="AG54" s="363">
        <f>'SO - STAVEBNÍ ČÁST - OPRAVY'!J29</f>
        <v>0</v>
      </c>
      <c r="AH54" s="364"/>
      <c r="AI54" s="364"/>
      <c r="AJ54" s="364"/>
      <c r="AK54" s="364"/>
      <c r="AL54" s="364"/>
      <c r="AM54" s="364"/>
      <c r="AN54" s="363">
        <f t="shared" si="0"/>
        <v>0</v>
      </c>
      <c r="AO54" s="364"/>
      <c r="AP54" s="364"/>
      <c r="AQ54" s="110" t="s">
        <v>84</v>
      </c>
      <c r="AR54" s="111"/>
      <c r="AS54" s="112">
        <v>0</v>
      </c>
      <c r="AT54" s="113">
        <f t="shared" si="1"/>
        <v>0</v>
      </c>
      <c r="AU54" s="114">
        <f>'SO - STAVEBNÍ ČÁST - OPRAVY'!P96</f>
        <v>0</v>
      </c>
      <c r="AV54" s="113">
        <f>'SO - STAVEBNÍ ČÁST - OPRAVY'!J32</f>
        <v>0</v>
      </c>
      <c r="AW54" s="113">
        <f>'SO - STAVEBNÍ ČÁST - OPRAVY'!J33</f>
        <v>0</v>
      </c>
      <c r="AX54" s="113">
        <f>'SO - STAVEBNÍ ČÁST - OPRAVY'!J34</f>
        <v>0</v>
      </c>
      <c r="AY54" s="113">
        <f>'SO - STAVEBNÍ ČÁST - OPRAVY'!J35</f>
        <v>0</v>
      </c>
      <c r="AZ54" s="113">
        <f>'SO - STAVEBNÍ ČÁST - OPRAVY'!F32</f>
        <v>0</v>
      </c>
      <c r="BA54" s="113">
        <f>'SO - STAVEBNÍ ČÁST - OPRAVY'!F33</f>
        <v>0</v>
      </c>
      <c r="BB54" s="113">
        <f>'SO - STAVEBNÍ ČÁST - OPRAVY'!F34</f>
        <v>0</v>
      </c>
      <c r="BC54" s="113">
        <f>'SO - STAVEBNÍ ČÁST - OPRAVY'!F35</f>
        <v>0</v>
      </c>
      <c r="BD54" s="115">
        <f>'SO - STAVEBNÍ ČÁST - OPRAVY'!F36</f>
        <v>0</v>
      </c>
      <c r="BT54" s="116" t="s">
        <v>80</v>
      </c>
      <c r="BV54" s="116" t="s">
        <v>73</v>
      </c>
      <c r="BW54" s="116" t="s">
        <v>88</v>
      </c>
      <c r="BX54" s="116" t="s">
        <v>79</v>
      </c>
      <c r="CL54" s="116" t="s">
        <v>21</v>
      </c>
    </row>
    <row r="55" spans="1:91" s="6" customFormat="1" ht="16.5" customHeight="1">
      <c r="A55" s="107" t="s">
        <v>81</v>
      </c>
      <c r="B55" s="108"/>
      <c r="C55" s="109"/>
      <c r="D55" s="109"/>
      <c r="E55" s="365" t="s">
        <v>89</v>
      </c>
      <c r="F55" s="365"/>
      <c r="G55" s="365"/>
      <c r="H55" s="365"/>
      <c r="I55" s="365"/>
      <c r="J55" s="109"/>
      <c r="K55" s="365" t="s">
        <v>90</v>
      </c>
      <c r="L55" s="365"/>
      <c r="M55" s="365"/>
      <c r="N55" s="365"/>
      <c r="O55" s="365"/>
      <c r="P55" s="365"/>
      <c r="Q55" s="365"/>
      <c r="R55" s="365"/>
      <c r="S55" s="365"/>
      <c r="T55" s="365"/>
      <c r="U55" s="365"/>
      <c r="V55" s="365"/>
      <c r="W55" s="365"/>
      <c r="X55" s="365"/>
      <c r="Y55" s="365"/>
      <c r="Z55" s="365"/>
      <c r="AA55" s="365"/>
      <c r="AB55" s="365"/>
      <c r="AC55" s="365"/>
      <c r="AD55" s="365"/>
      <c r="AE55" s="365"/>
      <c r="AF55" s="365"/>
      <c r="AG55" s="363">
        <f>'VRN - VEDLEJŠÍ ROZPOČTOVÉ...'!J29</f>
        <v>0</v>
      </c>
      <c r="AH55" s="364"/>
      <c r="AI55" s="364"/>
      <c r="AJ55" s="364"/>
      <c r="AK55" s="364"/>
      <c r="AL55" s="364"/>
      <c r="AM55" s="364"/>
      <c r="AN55" s="363">
        <f t="shared" si="0"/>
        <v>0</v>
      </c>
      <c r="AO55" s="364"/>
      <c r="AP55" s="364"/>
      <c r="AQ55" s="110" t="s">
        <v>84</v>
      </c>
      <c r="AR55" s="111"/>
      <c r="AS55" s="112">
        <v>0</v>
      </c>
      <c r="AT55" s="113">
        <f t="shared" si="1"/>
        <v>0</v>
      </c>
      <c r="AU55" s="114">
        <f>'VRN - VEDLEJŠÍ ROZPOČTOVÉ...'!P83</f>
        <v>0</v>
      </c>
      <c r="AV55" s="113">
        <f>'VRN - VEDLEJŠÍ ROZPOČTOVÉ...'!J32</f>
        <v>0</v>
      </c>
      <c r="AW55" s="113">
        <f>'VRN - VEDLEJŠÍ ROZPOČTOVÉ...'!J33</f>
        <v>0</v>
      </c>
      <c r="AX55" s="113">
        <f>'VRN - VEDLEJŠÍ ROZPOČTOVÉ...'!J34</f>
        <v>0</v>
      </c>
      <c r="AY55" s="113">
        <f>'VRN - VEDLEJŠÍ ROZPOČTOVÉ...'!J35</f>
        <v>0</v>
      </c>
      <c r="AZ55" s="113">
        <f>'VRN - VEDLEJŠÍ ROZPOČTOVÉ...'!F32</f>
        <v>0</v>
      </c>
      <c r="BA55" s="113">
        <f>'VRN - VEDLEJŠÍ ROZPOČTOVÉ...'!F33</f>
        <v>0</v>
      </c>
      <c r="BB55" s="113">
        <f>'VRN - VEDLEJŠÍ ROZPOČTOVÉ...'!F34</f>
        <v>0</v>
      </c>
      <c r="BC55" s="113">
        <f>'VRN - VEDLEJŠÍ ROZPOČTOVÉ...'!F35</f>
        <v>0</v>
      </c>
      <c r="BD55" s="115">
        <f>'VRN - VEDLEJŠÍ ROZPOČTOVÉ...'!F36</f>
        <v>0</v>
      </c>
      <c r="BT55" s="116" t="s">
        <v>80</v>
      </c>
      <c r="BV55" s="116" t="s">
        <v>73</v>
      </c>
      <c r="BW55" s="116" t="s">
        <v>91</v>
      </c>
      <c r="BX55" s="116" t="s">
        <v>79</v>
      </c>
      <c r="CL55" s="116" t="s">
        <v>21</v>
      </c>
    </row>
    <row r="56" spans="1:91" s="5" customFormat="1" ht="78.75" customHeight="1">
      <c r="B56" s="97"/>
      <c r="C56" s="98"/>
      <c r="D56" s="371" t="s">
        <v>92</v>
      </c>
      <c r="E56" s="371"/>
      <c r="F56" s="371"/>
      <c r="G56" s="371"/>
      <c r="H56" s="371"/>
      <c r="I56" s="99"/>
      <c r="J56" s="371" t="s">
        <v>93</v>
      </c>
      <c r="K56" s="371"/>
      <c r="L56" s="371"/>
      <c r="M56" s="371"/>
      <c r="N56" s="371"/>
      <c r="O56" s="371"/>
      <c r="P56" s="371"/>
      <c r="Q56" s="371"/>
      <c r="R56" s="371"/>
      <c r="S56" s="371"/>
      <c r="T56" s="371"/>
      <c r="U56" s="371"/>
      <c r="V56" s="371"/>
      <c r="W56" s="371"/>
      <c r="X56" s="371"/>
      <c r="Y56" s="371"/>
      <c r="Z56" s="371"/>
      <c r="AA56" s="371"/>
      <c r="AB56" s="371"/>
      <c r="AC56" s="371"/>
      <c r="AD56" s="371"/>
      <c r="AE56" s="371"/>
      <c r="AF56" s="371"/>
      <c r="AG56" s="370">
        <f>ROUND(SUM(AG57:AG59),2)</f>
        <v>0</v>
      </c>
      <c r="AH56" s="369"/>
      <c r="AI56" s="369"/>
      <c r="AJ56" s="369"/>
      <c r="AK56" s="369"/>
      <c r="AL56" s="369"/>
      <c r="AM56" s="369"/>
      <c r="AN56" s="368">
        <f t="shared" si="0"/>
        <v>0</v>
      </c>
      <c r="AO56" s="369"/>
      <c r="AP56" s="369"/>
      <c r="AQ56" s="100" t="s">
        <v>77</v>
      </c>
      <c r="AR56" s="101"/>
      <c r="AS56" s="102">
        <f>ROUND(SUM(AS57:AS59),2)</f>
        <v>0</v>
      </c>
      <c r="AT56" s="103">
        <f t="shared" si="1"/>
        <v>0</v>
      </c>
      <c r="AU56" s="104">
        <f>ROUND(SUM(AU57:AU59),5)</f>
        <v>0</v>
      </c>
      <c r="AV56" s="103">
        <f>ROUND(AZ56*L26,2)</f>
        <v>0</v>
      </c>
      <c r="AW56" s="103">
        <f>ROUND(BA56*L27,2)</f>
        <v>0</v>
      </c>
      <c r="AX56" s="103">
        <f>ROUND(BB56*L26,2)</f>
        <v>0</v>
      </c>
      <c r="AY56" s="103">
        <f>ROUND(BC56*L27,2)</f>
        <v>0</v>
      </c>
      <c r="AZ56" s="103">
        <f>ROUND(SUM(AZ57:AZ59),2)</f>
        <v>0</v>
      </c>
      <c r="BA56" s="103">
        <f>ROUND(SUM(BA57:BA59),2)</f>
        <v>0</v>
      </c>
      <c r="BB56" s="103">
        <f>ROUND(SUM(BB57:BB59),2)</f>
        <v>0</v>
      </c>
      <c r="BC56" s="103">
        <f>ROUND(SUM(BC57:BC59),2)</f>
        <v>0</v>
      </c>
      <c r="BD56" s="105">
        <f>ROUND(SUM(BD57:BD59),2)</f>
        <v>0</v>
      </c>
      <c r="BS56" s="106" t="s">
        <v>70</v>
      </c>
      <c r="BT56" s="106" t="s">
        <v>78</v>
      </c>
      <c r="BU56" s="106" t="s">
        <v>72</v>
      </c>
      <c r="BV56" s="106" t="s">
        <v>73</v>
      </c>
      <c r="BW56" s="106" t="s">
        <v>94</v>
      </c>
      <c r="BX56" s="106" t="s">
        <v>7</v>
      </c>
      <c r="CL56" s="106" t="s">
        <v>21</v>
      </c>
      <c r="CM56" s="106" t="s">
        <v>80</v>
      </c>
    </row>
    <row r="57" spans="1:91" s="6" customFormat="1" ht="28.5" customHeight="1">
      <c r="A57" s="107" t="s">
        <v>81</v>
      </c>
      <c r="B57" s="108"/>
      <c r="C57" s="109"/>
      <c r="D57" s="109"/>
      <c r="E57" s="365" t="s">
        <v>82</v>
      </c>
      <c r="F57" s="365"/>
      <c r="G57" s="365"/>
      <c r="H57" s="365"/>
      <c r="I57" s="365"/>
      <c r="J57" s="109"/>
      <c r="K57" s="365" t="s">
        <v>95</v>
      </c>
      <c r="L57" s="365"/>
      <c r="M57" s="365"/>
      <c r="N57" s="365"/>
      <c r="O57" s="365"/>
      <c r="P57" s="365"/>
      <c r="Q57" s="365"/>
      <c r="R57" s="365"/>
      <c r="S57" s="365"/>
      <c r="T57" s="365"/>
      <c r="U57" s="365"/>
      <c r="V57" s="365"/>
      <c r="W57" s="365"/>
      <c r="X57" s="365"/>
      <c r="Y57" s="365"/>
      <c r="Z57" s="365"/>
      <c r="AA57" s="365"/>
      <c r="AB57" s="365"/>
      <c r="AC57" s="365"/>
      <c r="AD57" s="365"/>
      <c r="AE57" s="365"/>
      <c r="AF57" s="365"/>
      <c r="AG57" s="363">
        <f>'ELEKTOINSTALACE - Elektro...'!J29</f>
        <v>0</v>
      </c>
      <c r="AH57" s="364"/>
      <c r="AI57" s="364"/>
      <c r="AJ57" s="364"/>
      <c r="AK57" s="364"/>
      <c r="AL57" s="364"/>
      <c r="AM57" s="364"/>
      <c r="AN57" s="363">
        <f t="shared" si="0"/>
        <v>0</v>
      </c>
      <c r="AO57" s="364"/>
      <c r="AP57" s="364"/>
      <c r="AQ57" s="110" t="s">
        <v>84</v>
      </c>
      <c r="AR57" s="111"/>
      <c r="AS57" s="112">
        <v>0</v>
      </c>
      <c r="AT57" s="113">
        <f t="shared" si="1"/>
        <v>0</v>
      </c>
      <c r="AU57" s="114">
        <f>'ELEKTOINSTALACE - Elektro...'!P83</f>
        <v>0</v>
      </c>
      <c r="AV57" s="113">
        <f>'ELEKTOINSTALACE - Elektro...'!J32</f>
        <v>0</v>
      </c>
      <c r="AW57" s="113">
        <f>'ELEKTOINSTALACE - Elektro...'!J33</f>
        <v>0</v>
      </c>
      <c r="AX57" s="113">
        <f>'ELEKTOINSTALACE - Elektro...'!J34</f>
        <v>0</v>
      </c>
      <c r="AY57" s="113">
        <f>'ELEKTOINSTALACE - Elektro...'!J35</f>
        <v>0</v>
      </c>
      <c r="AZ57" s="113">
        <f>'ELEKTOINSTALACE - Elektro...'!F32</f>
        <v>0</v>
      </c>
      <c r="BA57" s="113">
        <f>'ELEKTOINSTALACE - Elektro...'!F33</f>
        <v>0</v>
      </c>
      <c r="BB57" s="113">
        <f>'ELEKTOINSTALACE - Elektro...'!F34</f>
        <v>0</v>
      </c>
      <c r="BC57" s="113">
        <f>'ELEKTOINSTALACE - Elektro...'!F35</f>
        <v>0</v>
      </c>
      <c r="BD57" s="115">
        <f>'ELEKTOINSTALACE - Elektro...'!F36</f>
        <v>0</v>
      </c>
      <c r="BT57" s="116" t="s">
        <v>80</v>
      </c>
      <c r="BV57" s="116" t="s">
        <v>73</v>
      </c>
      <c r="BW57" s="116" t="s">
        <v>96</v>
      </c>
      <c r="BX57" s="116" t="s">
        <v>94</v>
      </c>
      <c r="CL57" s="116" t="s">
        <v>21</v>
      </c>
    </row>
    <row r="58" spans="1:91" s="6" customFormat="1" ht="28.5" customHeight="1">
      <c r="A58" s="107" t="s">
        <v>81</v>
      </c>
      <c r="B58" s="108"/>
      <c r="C58" s="109"/>
      <c r="D58" s="109"/>
      <c r="E58" s="365" t="s">
        <v>97</v>
      </c>
      <c r="F58" s="365"/>
      <c r="G58" s="365"/>
      <c r="H58" s="365"/>
      <c r="I58" s="365"/>
      <c r="J58" s="109"/>
      <c r="K58" s="365" t="s">
        <v>98</v>
      </c>
      <c r="L58" s="365"/>
      <c r="M58" s="365"/>
      <c r="N58" s="365"/>
      <c r="O58" s="365"/>
      <c r="P58" s="365"/>
      <c r="Q58" s="365"/>
      <c r="R58" s="365"/>
      <c r="S58" s="365"/>
      <c r="T58" s="365"/>
      <c r="U58" s="365"/>
      <c r="V58" s="365"/>
      <c r="W58" s="365"/>
      <c r="X58" s="365"/>
      <c r="Y58" s="365"/>
      <c r="Z58" s="365"/>
      <c r="AA58" s="365"/>
      <c r="AB58" s="365"/>
      <c r="AC58" s="365"/>
      <c r="AD58" s="365"/>
      <c r="AE58" s="365"/>
      <c r="AF58" s="365"/>
      <c r="AG58" s="363">
        <f>'ST - STAVEBNÍ PRÁCE PRO V...'!J29</f>
        <v>0</v>
      </c>
      <c r="AH58" s="364"/>
      <c r="AI58" s="364"/>
      <c r="AJ58" s="364"/>
      <c r="AK58" s="364"/>
      <c r="AL58" s="364"/>
      <c r="AM58" s="364"/>
      <c r="AN58" s="363">
        <f t="shared" si="0"/>
        <v>0</v>
      </c>
      <c r="AO58" s="364"/>
      <c r="AP58" s="364"/>
      <c r="AQ58" s="110" t="s">
        <v>84</v>
      </c>
      <c r="AR58" s="111"/>
      <c r="AS58" s="112">
        <v>0</v>
      </c>
      <c r="AT58" s="113">
        <f t="shared" si="1"/>
        <v>0</v>
      </c>
      <c r="AU58" s="114">
        <f>'ST - STAVEBNÍ PRÁCE PRO V...'!P90</f>
        <v>0</v>
      </c>
      <c r="AV58" s="113">
        <f>'ST - STAVEBNÍ PRÁCE PRO V...'!J32</f>
        <v>0</v>
      </c>
      <c r="AW58" s="113">
        <f>'ST - STAVEBNÍ PRÁCE PRO V...'!J33</f>
        <v>0</v>
      </c>
      <c r="AX58" s="113">
        <f>'ST - STAVEBNÍ PRÁCE PRO V...'!J34</f>
        <v>0</v>
      </c>
      <c r="AY58" s="113">
        <f>'ST - STAVEBNÍ PRÁCE PRO V...'!J35</f>
        <v>0</v>
      </c>
      <c r="AZ58" s="113">
        <f>'ST - STAVEBNÍ PRÁCE PRO V...'!F32</f>
        <v>0</v>
      </c>
      <c r="BA58" s="113">
        <f>'ST - STAVEBNÍ PRÁCE PRO V...'!F33</f>
        <v>0</v>
      </c>
      <c r="BB58" s="113">
        <f>'ST - STAVEBNÍ PRÁCE PRO V...'!F34</f>
        <v>0</v>
      </c>
      <c r="BC58" s="113">
        <f>'ST - STAVEBNÍ PRÁCE PRO V...'!F35</f>
        <v>0</v>
      </c>
      <c r="BD58" s="115">
        <f>'ST - STAVEBNÍ PRÁCE PRO V...'!F36</f>
        <v>0</v>
      </c>
      <c r="BT58" s="116" t="s">
        <v>80</v>
      </c>
      <c r="BV58" s="116" t="s">
        <v>73</v>
      </c>
      <c r="BW58" s="116" t="s">
        <v>99</v>
      </c>
      <c r="BX58" s="116" t="s">
        <v>94</v>
      </c>
      <c r="CL58" s="116" t="s">
        <v>21</v>
      </c>
    </row>
    <row r="59" spans="1:91" s="6" customFormat="1" ht="16.5" customHeight="1">
      <c r="A59" s="107" t="s">
        <v>81</v>
      </c>
      <c r="B59" s="108"/>
      <c r="C59" s="109"/>
      <c r="D59" s="109"/>
      <c r="E59" s="365" t="s">
        <v>89</v>
      </c>
      <c r="F59" s="365"/>
      <c r="G59" s="365"/>
      <c r="H59" s="365"/>
      <c r="I59" s="365"/>
      <c r="J59" s="109"/>
      <c r="K59" s="365" t="s">
        <v>90</v>
      </c>
      <c r="L59" s="365"/>
      <c r="M59" s="365"/>
      <c r="N59" s="365"/>
      <c r="O59" s="365"/>
      <c r="P59" s="365"/>
      <c r="Q59" s="365"/>
      <c r="R59" s="365"/>
      <c r="S59" s="365"/>
      <c r="T59" s="365"/>
      <c r="U59" s="365"/>
      <c r="V59" s="365"/>
      <c r="W59" s="365"/>
      <c r="X59" s="365"/>
      <c r="Y59" s="365"/>
      <c r="Z59" s="365"/>
      <c r="AA59" s="365"/>
      <c r="AB59" s="365"/>
      <c r="AC59" s="365"/>
      <c r="AD59" s="365"/>
      <c r="AE59" s="365"/>
      <c r="AF59" s="365"/>
      <c r="AG59" s="363">
        <f>'VRN - VEDLEJŠÍ ROZPOČTOVÉ..._01'!J29</f>
        <v>0</v>
      </c>
      <c r="AH59" s="364"/>
      <c r="AI59" s="364"/>
      <c r="AJ59" s="364"/>
      <c r="AK59" s="364"/>
      <c r="AL59" s="364"/>
      <c r="AM59" s="364"/>
      <c r="AN59" s="363">
        <f t="shared" si="0"/>
        <v>0</v>
      </c>
      <c r="AO59" s="364"/>
      <c r="AP59" s="364"/>
      <c r="AQ59" s="110" t="s">
        <v>84</v>
      </c>
      <c r="AR59" s="111"/>
      <c r="AS59" s="112">
        <v>0</v>
      </c>
      <c r="AT59" s="113">
        <f t="shared" si="1"/>
        <v>0</v>
      </c>
      <c r="AU59" s="114">
        <f>'VRN - VEDLEJŠÍ ROZPOČTOVÉ..._01'!P83</f>
        <v>0</v>
      </c>
      <c r="AV59" s="113">
        <f>'VRN - VEDLEJŠÍ ROZPOČTOVÉ..._01'!J32</f>
        <v>0</v>
      </c>
      <c r="AW59" s="113">
        <f>'VRN - VEDLEJŠÍ ROZPOČTOVÉ..._01'!J33</f>
        <v>0</v>
      </c>
      <c r="AX59" s="113">
        <f>'VRN - VEDLEJŠÍ ROZPOČTOVÉ..._01'!J34</f>
        <v>0</v>
      </c>
      <c r="AY59" s="113">
        <f>'VRN - VEDLEJŠÍ ROZPOČTOVÉ..._01'!J35</f>
        <v>0</v>
      </c>
      <c r="AZ59" s="113">
        <f>'VRN - VEDLEJŠÍ ROZPOČTOVÉ..._01'!F32</f>
        <v>0</v>
      </c>
      <c r="BA59" s="113">
        <f>'VRN - VEDLEJŠÍ ROZPOČTOVÉ..._01'!F33</f>
        <v>0</v>
      </c>
      <c r="BB59" s="113">
        <f>'VRN - VEDLEJŠÍ ROZPOČTOVÉ..._01'!F34</f>
        <v>0</v>
      </c>
      <c r="BC59" s="113">
        <f>'VRN - VEDLEJŠÍ ROZPOČTOVÉ..._01'!F35</f>
        <v>0</v>
      </c>
      <c r="BD59" s="115">
        <f>'VRN - VEDLEJŠÍ ROZPOČTOVÉ..._01'!F36</f>
        <v>0</v>
      </c>
      <c r="BT59" s="116" t="s">
        <v>80</v>
      </c>
      <c r="BV59" s="116" t="s">
        <v>73</v>
      </c>
      <c r="BW59" s="116" t="s">
        <v>100</v>
      </c>
      <c r="BX59" s="116" t="s">
        <v>94</v>
      </c>
      <c r="CL59" s="116" t="s">
        <v>21</v>
      </c>
    </row>
    <row r="60" spans="1:91" s="5" customFormat="1" ht="78.75" customHeight="1">
      <c r="B60" s="97"/>
      <c r="C60" s="98"/>
      <c r="D60" s="371" t="s">
        <v>101</v>
      </c>
      <c r="E60" s="371"/>
      <c r="F60" s="371"/>
      <c r="G60" s="371"/>
      <c r="H60" s="371"/>
      <c r="I60" s="99"/>
      <c r="J60" s="371" t="s">
        <v>102</v>
      </c>
      <c r="K60" s="371"/>
      <c r="L60" s="371"/>
      <c r="M60" s="371"/>
      <c r="N60" s="371"/>
      <c r="O60" s="371"/>
      <c r="P60" s="371"/>
      <c r="Q60" s="371"/>
      <c r="R60" s="371"/>
      <c r="S60" s="371"/>
      <c r="T60" s="371"/>
      <c r="U60" s="371"/>
      <c r="V60" s="371"/>
      <c r="W60" s="371"/>
      <c r="X60" s="371"/>
      <c r="Y60" s="371"/>
      <c r="Z60" s="371"/>
      <c r="AA60" s="371"/>
      <c r="AB60" s="371"/>
      <c r="AC60" s="371"/>
      <c r="AD60" s="371"/>
      <c r="AE60" s="371"/>
      <c r="AF60" s="371"/>
      <c r="AG60" s="370">
        <f>ROUND(SUM(AG61:AG62),2)</f>
        <v>0</v>
      </c>
      <c r="AH60" s="369"/>
      <c r="AI60" s="369"/>
      <c r="AJ60" s="369"/>
      <c r="AK60" s="369"/>
      <c r="AL60" s="369"/>
      <c r="AM60" s="369"/>
      <c r="AN60" s="368">
        <f t="shared" si="0"/>
        <v>0</v>
      </c>
      <c r="AO60" s="369"/>
      <c r="AP60" s="369"/>
      <c r="AQ60" s="100" t="s">
        <v>77</v>
      </c>
      <c r="AR60" s="101"/>
      <c r="AS60" s="102">
        <f>ROUND(SUM(AS61:AS62),2)</f>
        <v>0</v>
      </c>
      <c r="AT60" s="103">
        <f t="shared" si="1"/>
        <v>0</v>
      </c>
      <c r="AU60" s="104">
        <f>ROUND(SUM(AU61:AU62),5)</f>
        <v>0</v>
      </c>
      <c r="AV60" s="103">
        <f>ROUND(AZ60*L26,2)</f>
        <v>0</v>
      </c>
      <c r="AW60" s="103">
        <f>ROUND(BA60*L27,2)</f>
        <v>0</v>
      </c>
      <c r="AX60" s="103">
        <f>ROUND(BB60*L26,2)</f>
        <v>0</v>
      </c>
      <c r="AY60" s="103">
        <f>ROUND(BC60*L27,2)</f>
        <v>0</v>
      </c>
      <c r="AZ60" s="103">
        <f>ROUND(SUM(AZ61:AZ62),2)</f>
        <v>0</v>
      </c>
      <c r="BA60" s="103">
        <f>ROUND(SUM(BA61:BA62),2)</f>
        <v>0</v>
      </c>
      <c r="BB60" s="103">
        <f>ROUND(SUM(BB61:BB62),2)</f>
        <v>0</v>
      </c>
      <c r="BC60" s="103">
        <f>ROUND(SUM(BC61:BC62),2)</f>
        <v>0</v>
      </c>
      <c r="BD60" s="105">
        <f>ROUND(SUM(BD61:BD62),2)</f>
        <v>0</v>
      </c>
      <c r="BS60" s="106" t="s">
        <v>70</v>
      </c>
      <c r="BT60" s="106" t="s">
        <v>78</v>
      </c>
      <c r="BU60" s="106" t="s">
        <v>72</v>
      </c>
      <c r="BV60" s="106" t="s">
        <v>73</v>
      </c>
      <c r="BW60" s="106" t="s">
        <v>103</v>
      </c>
      <c r="BX60" s="106" t="s">
        <v>7</v>
      </c>
      <c r="CL60" s="106" t="s">
        <v>21</v>
      </c>
      <c r="CM60" s="106" t="s">
        <v>80</v>
      </c>
    </row>
    <row r="61" spans="1:91" s="6" customFormat="1" ht="42.75" customHeight="1">
      <c r="A61" s="107" t="s">
        <v>81</v>
      </c>
      <c r="B61" s="108"/>
      <c r="C61" s="109"/>
      <c r="D61" s="109"/>
      <c r="E61" s="365" t="s">
        <v>104</v>
      </c>
      <c r="F61" s="365"/>
      <c r="G61" s="365"/>
      <c r="H61" s="365"/>
      <c r="I61" s="365"/>
      <c r="J61" s="109"/>
      <c r="K61" s="365" t="s">
        <v>105</v>
      </c>
      <c r="L61" s="365"/>
      <c r="M61" s="365"/>
      <c r="N61" s="365"/>
      <c r="O61" s="365"/>
      <c r="P61" s="365"/>
      <c r="Q61" s="365"/>
      <c r="R61" s="365"/>
      <c r="S61" s="365"/>
      <c r="T61" s="365"/>
      <c r="U61" s="365"/>
      <c r="V61" s="365"/>
      <c r="W61" s="365"/>
      <c r="X61" s="365"/>
      <c r="Y61" s="365"/>
      <c r="Z61" s="365"/>
      <c r="AA61" s="365"/>
      <c r="AB61" s="365"/>
      <c r="AC61" s="365"/>
      <c r="AD61" s="365"/>
      <c r="AE61" s="365"/>
      <c r="AF61" s="365"/>
      <c r="AG61" s="363">
        <f>'ELEKTROINSTALACE - Elektr...'!J29</f>
        <v>0</v>
      </c>
      <c r="AH61" s="364"/>
      <c r="AI61" s="364"/>
      <c r="AJ61" s="364"/>
      <c r="AK61" s="364"/>
      <c r="AL61" s="364"/>
      <c r="AM61" s="364"/>
      <c r="AN61" s="363">
        <f t="shared" si="0"/>
        <v>0</v>
      </c>
      <c r="AO61" s="364"/>
      <c r="AP61" s="364"/>
      <c r="AQ61" s="110" t="s">
        <v>84</v>
      </c>
      <c r="AR61" s="111"/>
      <c r="AS61" s="112">
        <v>0</v>
      </c>
      <c r="AT61" s="113">
        <f t="shared" si="1"/>
        <v>0</v>
      </c>
      <c r="AU61" s="114">
        <f>'ELEKTROINSTALACE - Elektr...'!P126</f>
        <v>0</v>
      </c>
      <c r="AV61" s="113">
        <f>'ELEKTROINSTALACE - Elektr...'!J32</f>
        <v>0</v>
      </c>
      <c r="AW61" s="113">
        <f>'ELEKTROINSTALACE - Elektr...'!J33</f>
        <v>0</v>
      </c>
      <c r="AX61" s="113">
        <f>'ELEKTROINSTALACE - Elektr...'!J34</f>
        <v>0</v>
      </c>
      <c r="AY61" s="113">
        <f>'ELEKTROINSTALACE - Elektr...'!J35</f>
        <v>0</v>
      </c>
      <c r="AZ61" s="113">
        <f>'ELEKTROINSTALACE - Elektr...'!F32</f>
        <v>0</v>
      </c>
      <c r="BA61" s="113">
        <f>'ELEKTROINSTALACE - Elektr...'!F33</f>
        <v>0</v>
      </c>
      <c r="BB61" s="113">
        <f>'ELEKTROINSTALACE - Elektr...'!F34</f>
        <v>0</v>
      </c>
      <c r="BC61" s="113">
        <f>'ELEKTROINSTALACE - Elektr...'!F35</f>
        <v>0</v>
      </c>
      <c r="BD61" s="115">
        <f>'ELEKTROINSTALACE - Elektr...'!F36</f>
        <v>0</v>
      </c>
      <c r="BT61" s="116" t="s">
        <v>80</v>
      </c>
      <c r="BV61" s="116" t="s">
        <v>73</v>
      </c>
      <c r="BW61" s="116" t="s">
        <v>106</v>
      </c>
      <c r="BX61" s="116" t="s">
        <v>103</v>
      </c>
      <c r="CL61" s="116" t="s">
        <v>21</v>
      </c>
    </row>
    <row r="62" spans="1:91" s="6" customFormat="1" ht="16.5" customHeight="1">
      <c r="A62" s="107" t="s">
        <v>81</v>
      </c>
      <c r="B62" s="108"/>
      <c r="C62" s="109"/>
      <c r="D62" s="109"/>
      <c r="E62" s="365" t="s">
        <v>89</v>
      </c>
      <c r="F62" s="365"/>
      <c r="G62" s="365"/>
      <c r="H62" s="365"/>
      <c r="I62" s="365"/>
      <c r="J62" s="109"/>
      <c r="K62" s="365" t="s">
        <v>90</v>
      </c>
      <c r="L62" s="365"/>
      <c r="M62" s="365"/>
      <c r="N62" s="365"/>
      <c r="O62" s="365"/>
      <c r="P62" s="365"/>
      <c r="Q62" s="365"/>
      <c r="R62" s="365"/>
      <c r="S62" s="365"/>
      <c r="T62" s="365"/>
      <c r="U62" s="365"/>
      <c r="V62" s="365"/>
      <c r="W62" s="365"/>
      <c r="X62" s="365"/>
      <c r="Y62" s="365"/>
      <c r="Z62" s="365"/>
      <c r="AA62" s="365"/>
      <c r="AB62" s="365"/>
      <c r="AC62" s="365"/>
      <c r="AD62" s="365"/>
      <c r="AE62" s="365"/>
      <c r="AF62" s="365"/>
      <c r="AG62" s="363">
        <f>'VRN - VEDLEJŠÍ ROZPOČTOVÉ..._02'!J29</f>
        <v>0</v>
      </c>
      <c r="AH62" s="364"/>
      <c r="AI62" s="364"/>
      <c r="AJ62" s="364"/>
      <c r="AK62" s="364"/>
      <c r="AL62" s="364"/>
      <c r="AM62" s="364"/>
      <c r="AN62" s="363">
        <f t="shared" si="0"/>
        <v>0</v>
      </c>
      <c r="AO62" s="364"/>
      <c r="AP62" s="364"/>
      <c r="AQ62" s="110" t="s">
        <v>84</v>
      </c>
      <c r="AR62" s="111"/>
      <c r="AS62" s="117">
        <v>0</v>
      </c>
      <c r="AT62" s="118">
        <f t="shared" si="1"/>
        <v>0</v>
      </c>
      <c r="AU62" s="119">
        <f>'VRN - VEDLEJŠÍ ROZPOČTOVÉ..._02'!P83</f>
        <v>0</v>
      </c>
      <c r="AV62" s="118">
        <f>'VRN - VEDLEJŠÍ ROZPOČTOVÉ..._02'!J32</f>
        <v>0</v>
      </c>
      <c r="AW62" s="118">
        <f>'VRN - VEDLEJŠÍ ROZPOČTOVÉ..._02'!J33</f>
        <v>0</v>
      </c>
      <c r="AX62" s="118">
        <f>'VRN - VEDLEJŠÍ ROZPOČTOVÉ..._02'!J34</f>
        <v>0</v>
      </c>
      <c r="AY62" s="118">
        <f>'VRN - VEDLEJŠÍ ROZPOČTOVÉ..._02'!J35</f>
        <v>0</v>
      </c>
      <c r="AZ62" s="118">
        <f>'VRN - VEDLEJŠÍ ROZPOČTOVÉ..._02'!F32</f>
        <v>0</v>
      </c>
      <c r="BA62" s="118">
        <f>'VRN - VEDLEJŠÍ ROZPOČTOVÉ..._02'!F33</f>
        <v>0</v>
      </c>
      <c r="BB62" s="118">
        <f>'VRN - VEDLEJŠÍ ROZPOČTOVÉ..._02'!F34</f>
        <v>0</v>
      </c>
      <c r="BC62" s="118">
        <f>'VRN - VEDLEJŠÍ ROZPOČTOVÉ..._02'!F35</f>
        <v>0</v>
      </c>
      <c r="BD62" s="120">
        <f>'VRN - VEDLEJŠÍ ROZPOČTOVÉ..._02'!F36</f>
        <v>0</v>
      </c>
      <c r="BT62" s="116" t="s">
        <v>80</v>
      </c>
      <c r="BV62" s="116" t="s">
        <v>73</v>
      </c>
      <c r="BW62" s="116" t="s">
        <v>107</v>
      </c>
      <c r="BX62" s="116" t="s">
        <v>103</v>
      </c>
      <c r="CL62" s="116" t="s">
        <v>21</v>
      </c>
    </row>
    <row r="63" spans="1:91" s="1" customFormat="1" ht="30" customHeight="1">
      <c r="B63" s="42"/>
      <c r="C63" s="64"/>
      <c r="D63" s="64"/>
      <c r="E63" s="64"/>
      <c r="F63" s="64"/>
      <c r="G63" s="64"/>
      <c r="H63" s="64"/>
      <c r="I63" s="64"/>
      <c r="J63" s="64"/>
      <c r="K63" s="64"/>
      <c r="L63" s="64"/>
      <c r="M63" s="64"/>
      <c r="N63" s="64"/>
      <c r="O63" s="64"/>
      <c r="P63" s="64"/>
      <c r="Q63" s="64"/>
      <c r="R63" s="64"/>
      <c r="S63" s="64"/>
      <c r="T63" s="64"/>
      <c r="U63" s="64"/>
      <c r="V63" s="64"/>
      <c r="W63" s="64"/>
      <c r="X63" s="64"/>
      <c r="Y63" s="64"/>
      <c r="Z63" s="64"/>
      <c r="AA63" s="64"/>
      <c r="AB63" s="64"/>
      <c r="AC63" s="64"/>
      <c r="AD63" s="64"/>
      <c r="AE63" s="64"/>
      <c r="AF63" s="64"/>
      <c r="AG63" s="64"/>
      <c r="AH63" s="64"/>
      <c r="AI63" s="64"/>
      <c r="AJ63" s="64"/>
      <c r="AK63" s="64"/>
      <c r="AL63" s="64"/>
      <c r="AM63" s="64"/>
      <c r="AN63" s="64"/>
      <c r="AO63" s="64"/>
      <c r="AP63" s="64"/>
      <c r="AQ63" s="64"/>
      <c r="AR63" s="62"/>
    </row>
    <row r="64" spans="1:91" s="1" customFormat="1" ht="6.95" customHeight="1">
      <c r="B64" s="57"/>
      <c r="C64" s="58"/>
      <c r="D64" s="58"/>
      <c r="E64" s="58"/>
      <c r="F64" s="58"/>
      <c r="G64" s="58"/>
      <c r="H64" s="58"/>
      <c r="I64" s="58"/>
      <c r="J64" s="58"/>
      <c r="K64" s="58"/>
      <c r="L64" s="58"/>
      <c r="M64" s="58"/>
      <c r="N64" s="58"/>
      <c r="O64" s="58"/>
      <c r="P64" s="58"/>
      <c r="Q64" s="58"/>
      <c r="R64" s="58"/>
      <c r="S64" s="58"/>
      <c r="T64" s="58"/>
      <c r="U64" s="58"/>
      <c r="V64" s="58"/>
      <c r="W64" s="58"/>
      <c r="X64" s="58"/>
      <c r="Y64" s="58"/>
      <c r="Z64" s="58"/>
      <c r="AA64" s="58"/>
      <c r="AB64" s="58"/>
      <c r="AC64" s="58"/>
      <c r="AD64" s="58"/>
      <c r="AE64" s="58"/>
      <c r="AF64" s="58"/>
      <c r="AG64" s="58"/>
      <c r="AH64" s="58"/>
      <c r="AI64" s="58"/>
      <c r="AJ64" s="58"/>
      <c r="AK64" s="58"/>
      <c r="AL64" s="58"/>
      <c r="AM64" s="58"/>
      <c r="AN64" s="58"/>
      <c r="AO64" s="58"/>
      <c r="AP64" s="58"/>
      <c r="AQ64" s="58"/>
      <c r="AR64" s="62"/>
    </row>
  </sheetData>
  <sheetProtection algorithmName="SHA-512" hashValue="hRvii5GVOHvc7h5Ji1bZ/gK/ihi1CvvnvDjJcRrX7jN55RmRrfAxknaInVtIamPPsyFnpTA8/3PWyPBYMBgJiA==" saltValue="akuZiqds8lR+oL6lbGYVWB6UuqR6l06n7pjRoYZui8xSnQc2dSsXsIfAlywyeBxxvZxg7EnHCjKWyFmj7oBLvQ==" spinCount="100000" sheet="1" objects="1" scenarios="1" formatColumns="0" formatRows="0"/>
  <mergeCells count="81">
    <mergeCell ref="BE5:BE32"/>
    <mergeCell ref="K5:AO5"/>
    <mergeCell ref="K6:AO6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AK27:AO27"/>
    <mergeCell ref="L28:O28"/>
    <mergeCell ref="W28:AE28"/>
    <mergeCell ref="AK28:AO28"/>
    <mergeCell ref="L29:O29"/>
    <mergeCell ref="W29:AE29"/>
    <mergeCell ref="AK29:AO29"/>
    <mergeCell ref="L30:O30"/>
    <mergeCell ref="W30:AE30"/>
    <mergeCell ref="AK30:AO30"/>
    <mergeCell ref="X32:AB32"/>
    <mergeCell ref="AK32:AO32"/>
    <mergeCell ref="L42:AO42"/>
    <mergeCell ref="AM44:AN44"/>
    <mergeCell ref="AM46:AP46"/>
    <mergeCell ref="AS46:AT48"/>
    <mergeCell ref="C49:G49"/>
    <mergeCell ref="I49:AF49"/>
    <mergeCell ref="AG49:AM49"/>
    <mergeCell ref="AN49:AP49"/>
    <mergeCell ref="AN52:AP52"/>
    <mergeCell ref="AG52:AM52"/>
    <mergeCell ref="D52:H52"/>
    <mergeCell ref="J52:AF52"/>
    <mergeCell ref="AN53:AP53"/>
    <mergeCell ref="AG53:AM53"/>
    <mergeCell ref="E53:I53"/>
    <mergeCell ref="K53:AF53"/>
    <mergeCell ref="AN54:AP54"/>
    <mergeCell ref="AG54:AM54"/>
    <mergeCell ref="E54:I54"/>
    <mergeCell ref="K54:AF54"/>
    <mergeCell ref="AN55:AP55"/>
    <mergeCell ref="AG55:AM55"/>
    <mergeCell ref="E55:I55"/>
    <mergeCell ref="K55:AF55"/>
    <mergeCell ref="AN56:AP56"/>
    <mergeCell ref="AG56:AM56"/>
    <mergeCell ref="D56:H56"/>
    <mergeCell ref="J56:AF56"/>
    <mergeCell ref="AN57:AP57"/>
    <mergeCell ref="AG57:AM57"/>
    <mergeCell ref="E57:I57"/>
    <mergeCell ref="K57:AF57"/>
    <mergeCell ref="AG58:AM58"/>
    <mergeCell ref="E58:I58"/>
    <mergeCell ref="K58:AF58"/>
    <mergeCell ref="AN59:AP59"/>
    <mergeCell ref="AG59:AM59"/>
    <mergeCell ref="E59:I59"/>
    <mergeCell ref="K59:AF59"/>
    <mergeCell ref="AR2:BE2"/>
    <mergeCell ref="AN62:AP62"/>
    <mergeCell ref="AG62:AM62"/>
    <mergeCell ref="E62:I62"/>
    <mergeCell ref="K62:AF62"/>
    <mergeCell ref="AG51:AM51"/>
    <mergeCell ref="AN51:AP51"/>
    <mergeCell ref="AN60:AP60"/>
    <mergeCell ref="AG60:AM60"/>
    <mergeCell ref="D60:H60"/>
    <mergeCell ref="J60:AF60"/>
    <mergeCell ref="AN61:AP61"/>
    <mergeCell ref="AG61:AM61"/>
    <mergeCell ref="E61:I61"/>
    <mergeCell ref="K61:AF61"/>
    <mergeCell ref="AN58:AP58"/>
  </mergeCells>
  <hyperlinks>
    <hyperlink ref="K1:S1" location="C2" display="1) Rekapitulace stavby" xr:uid="{00000000-0004-0000-0000-000000000000}"/>
    <hyperlink ref="W1:AI1" location="C51" display="2) Rekapitulace objektů stavby a soupisů prací" xr:uid="{00000000-0004-0000-0000-000001000000}"/>
    <hyperlink ref="A53" location="'ELEKTOINSTALACE - SILNOPR...'!C2" display="/" xr:uid="{00000000-0004-0000-0000-000002000000}"/>
    <hyperlink ref="A54" location="'SO - STAVEBNÍ ČÁST - OPRAVY'!C2" display="/" xr:uid="{00000000-0004-0000-0000-000003000000}"/>
    <hyperlink ref="A55" location="'VRN - VEDLEJŠÍ ROZPOČTOVÉ...'!C2" display="/" xr:uid="{00000000-0004-0000-0000-000004000000}"/>
    <hyperlink ref="A57" location="'ELEKTOINSTALACE - Elektro...'!C2" display="/" xr:uid="{00000000-0004-0000-0000-000005000000}"/>
    <hyperlink ref="A58" location="'ST - STAVEBNÍ PRÁCE PRO V...'!C2" display="/" xr:uid="{00000000-0004-0000-0000-000006000000}"/>
    <hyperlink ref="A59" location="'VRN - VEDLEJŠÍ ROZPOČTOVÉ..._01'!C2" display="/" xr:uid="{00000000-0004-0000-0000-000007000000}"/>
    <hyperlink ref="A61" location="'ELEKTROINSTALACE - Elektr...'!C2" display="/" xr:uid="{00000000-0004-0000-0000-000008000000}"/>
    <hyperlink ref="A62" location="'VRN - VEDLEJŠÍ ROZPOČTOVÉ..._02'!C2" display="/" xr:uid="{00000000-0004-0000-0000-000009000000}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K216"/>
  <sheetViews>
    <sheetView showGridLines="0" zoomScaleNormal="100" workbookViewId="0"/>
  </sheetViews>
  <sheetFormatPr defaultRowHeight="13.5"/>
  <cols>
    <col min="1" max="1" width="8.33203125" style="284" customWidth="1"/>
    <col min="2" max="2" width="1.6640625" style="284" customWidth="1"/>
    <col min="3" max="4" width="5" style="284" customWidth="1"/>
    <col min="5" max="5" width="11.6640625" style="284" customWidth="1"/>
    <col min="6" max="6" width="9.1640625" style="284" customWidth="1"/>
    <col min="7" max="7" width="5" style="284" customWidth="1"/>
    <col min="8" max="8" width="77.83203125" style="284" customWidth="1"/>
    <col min="9" max="10" width="20" style="284" customWidth="1"/>
    <col min="11" max="11" width="1.6640625" style="284" customWidth="1"/>
  </cols>
  <sheetData>
    <row r="1" spans="2:11" ht="37.5" customHeight="1"/>
    <row r="2" spans="2:11" ht="7.5" customHeight="1">
      <c r="B2" s="285"/>
      <c r="C2" s="286"/>
      <c r="D2" s="286"/>
      <c r="E2" s="286"/>
      <c r="F2" s="286"/>
      <c r="G2" s="286"/>
      <c r="H2" s="286"/>
      <c r="I2" s="286"/>
      <c r="J2" s="286"/>
      <c r="K2" s="287"/>
    </row>
    <row r="3" spans="2:11" s="16" customFormat="1" ht="45" customHeight="1">
      <c r="B3" s="288"/>
      <c r="C3" s="414" t="s">
        <v>1366</v>
      </c>
      <c r="D3" s="414"/>
      <c r="E3" s="414"/>
      <c r="F3" s="414"/>
      <c r="G3" s="414"/>
      <c r="H3" s="414"/>
      <c r="I3" s="414"/>
      <c r="J3" s="414"/>
      <c r="K3" s="289"/>
    </row>
    <row r="4" spans="2:11" ht="25.5" customHeight="1">
      <c r="B4" s="290"/>
      <c r="C4" s="415" t="s">
        <v>1367</v>
      </c>
      <c r="D4" s="415"/>
      <c r="E4" s="415"/>
      <c r="F4" s="415"/>
      <c r="G4" s="415"/>
      <c r="H4" s="415"/>
      <c r="I4" s="415"/>
      <c r="J4" s="415"/>
      <c r="K4" s="291"/>
    </row>
    <row r="5" spans="2:11" ht="5.25" customHeight="1">
      <c r="B5" s="290"/>
      <c r="C5" s="292"/>
      <c r="D5" s="292"/>
      <c r="E5" s="292"/>
      <c r="F5" s="292"/>
      <c r="G5" s="292"/>
      <c r="H5" s="292"/>
      <c r="I5" s="292"/>
      <c r="J5" s="292"/>
      <c r="K5" s="291"/>
    </row>
    <row r="6" spans="2:11" ht="15" customHeight="1">
      <c r="B6" s="290"/>
      <c r="C6" s="413" t="s">
        <v>1368</v>
      </c>
      <c r="D6" s="413"/>
      <c r="E6" s="413"/>
      <c r="F6" s="413"/>
      <c r="G6" s="413"/>
      <c r="H6" s="413"/>
      <c r="I6" s="413"/>
      <c r="J6" s="413"/>
      <c r="K6" s="291"/>
    </row>
    <row r="7" spans="2:11" ht="15" customHeight="1">
      <c r="B7" s="294"/>
      <c r="C7" s="413" t="s">
        <v>1369</v>
      </c>
      <c r="D7" s="413"/>
      <c r="E7" s="413"/>
      <c r="F7" s="413"/>
      <c r="G7" s="413"/>
      <c r="H7" s="413"/>
      <c r="I7" s="413"/>
      <c r="J7" s="413"/>
      <c r="K7" s="291"/>
    </row>
    <row r="8" spans="2:11" ht="12.75" customHeight="1">
      <c r="B8" s="294"/>
      <c r="C8" s="293"/>
      <c r="D8" s="293"/>
      <c r="E8" s="293"/>
      <c r="F8" s="293"/>
      <c r="G8" s="293"/>
      <c r="H8" s="293"/>
      <c r="I8" s="293"/>
      <c r="J8" s="293"/>
      <c r="K8" s="291"/>
    </row>
    <row r="9" spans="2:11" ht="15" customHeight="1">
      <c r="B9" s="294"/>
      <c r="C9" s="413" t="s">
        <v>1370</v>
      </c>
      <c r="D9" s="413"/>
      <c r="E9" s="413"/>
      <c r="F9" s="413"/>
      <c r="G9" s="413"/>
      <c r="H9" s="413"/>
      <c r="I9" s="413"/>
      <c r="J9" s="413"/>
      <c r="K9" s="291"/>
    </row>
    <row r="10" spans="2:11" ht="15" customHeight="1">
      <c r="B10" s="294"/>
      <c r="C10" s="293"/>
      <c r="D10" s="413" t="s">
        <v>1371</v>
      </c>
      <c r="E10" s="413"/>
      <c r="F10" s="413"/>
      <c r="G10" s="413"/>
      <c r="H10" s="413"/>
      <c r="I10" s="413"/>
      <c r="J10" s="413"/>
      <c r="K10" s="291"/>
    </row>
    <row r="11" spans="2:11" ht="15" customHeight="1">
      <c r="B11" s="294"/>
      <c r="C11" s="295"/>
      <c r="D11" s="413" t="s">
        <v>1372</v>
      </c>
      <c r="E11" s="413"/>
      <c r="F11" s="413"/>
      <c r="G11" s="413"/>
      <c r="H11" s="413"/>
      <c r="I11" s="413"/>
      <c r="J11" s="413"/>
      <c r="K11" s="291"/>
    </row>
    <row r="12" spans="2:11" ht="12.75" customHeight="1">
      <c r="B12" s="294"/>
      <c r="C12" s="295"/>
      <c r="D12" s="295"/>
      <c r="E12" s="295"/>
      <c r="F12" s="295"/>
      <c r="G12" s="295"/>
      <c r="H12" s="295"/>
      <c r="I12" s="295"/>
      <c r="J12" s="295"/>
      <c r="K12" s="291"/>
    </row>
    <row r="13" spans="2:11" ht="15" customHeight="1">
      <c r="B13" s="294"/>
      <c r="C13" s="295"/>
      <c r="D13" s="413" t="s">
        <v>1373</v>
      </c>
      <c r="E13" s="413"/>
      <c r="F13" s="413"/>
      <c r="G13" s="413"/>
      <c r="H13" s="413"/>
      <c r="I13" s="413"/>
      <c r="J13" s="413"/>
      <c r="K13" s="291"/>
    </row>
    <row r="14" spans="2:11" ht="15" customHeight="1">
      <c r="B14" s="294"/>
      <c r="C14" s="295"/>
      <c r="D14" s="413" t="s">
        <v>1374</v>
      </c>
      <c r="E14" s="413"/>
      <c r="F14" s="413"/>
      <c r="G14" s="413"/>
      <c r="H14" s="413"/>
      <c r="I14" s="413"/>
      <c r="J14" s="413"/>
      <c r="K14" s="291"/>
    </row>
    <row r="15" spans="2:11" ht="15" customHeight="1">
      <c r="B15" s="294"/>
      <c r="C15" s="295"/>
      <c r="D15" s="413" t="s">
        <v>1375</v>
      </c>
      <c r="E15" s="413"/>
      <c r="F15" s="413"/>
      <c r="G15" s="413"/>
      <c r="H15" s="413"/>
      <c r="I15" s="413"/>
      <c r="J15" s="413"/>
      <c r="K15" s="291"/>
    </row>
    <row r="16" spans="2:11" ht="15" customHeight="1">
      <c r="B16" s="294"/>
      <c r="C16" s="295"/>
      <c r="D16" s="295"/>
      <c r="E16" s="296" t="s">
        <v>77</v>
      </c>
      <c r="F16" s="413" t="s">
        <v>1376</v>
      </c>
      <c r="G16" s="413"/>
      <c r="H16" s="413"/>
      <c r="I16" s="413"/>
      <c r="J16" s="413"/>
      <c r="K16" s="291"/>
    </row>
    <row r="17" spans="2:11" ht="15" customHeight="1">
      <c r="B17" s="294"/>
      <c r="C17" s="295"/>
      <c r="D17" s="295"/>
      <c r="E17" s="296" t="s">
        <v>1377</v>
      </c>
      <c r="F17" s="413" t="s">
        <v>1378</v>
      </c>
      <c r="G17" s="413"/>
      <c r="H17" s="413"/>
      <c r="I17" s="413"/>
      <c r="J17" s="413"/>
      <c r="K17" s="291"/>
    </row>
    <row r="18" spans="2:11" ht="15" customHeight="1">
      <c r="B18" s="294"/>
      <c r="C18" s="295"/>
      <c r="D18" s="295"/>
      <c r="E18" s="296" t="s">
        <v>1379</v>
      </c>
      <c r="F18" s="413" t="s">
        <v>1380</v>
      </c>
      <c r="G18" s="413"/>
      <c r="H18" s="413"/>
      <c r="I18" s="413"/>
      <c r="J18" s="413"/>
      <c r="K18" s="291"/>
    </row>
    <row r="19" spans="2:11" ht="15" customHeight="1">
      <c r="B19" s="294"/>
      <c r="C19" s="295"/>
      <c r="D19" s="295"/>
      <c r="E19" s="296" t="s">
        <v>1381</v>
      </c>
      <c r="F19" s="413" t="s">
        <v>1382</v>
      </c>
      <c r="G19" s="413"/>
      <c r="H19" s="413"/>
      <c r="I19" s="413"/>
      <c r="J19" s="413"/>
      <c r="K19" s="291"/>
    </row>
    <row r="20" spans="2:11" ht="15" customHeight="1">
      <c r="B20" s="294"/>
      <c r="C20" s="295"/>
      <c r="D20" s="295"/>
      <c r="E20" s="296" t="s">
        <v>1383</v>
      </c>
      <c r="F20" s="413" t="s">
        <v>1384</v>
      </c>
      <c r="G20" s="413"/>
      <c r="H20" s="413"/>
      <c r="I20" s="413"/>
      <c r="J20" s="413"/>
      <c r="K20" s="291"/>
    </row>
    <row r="21" spans="2:11" ht="15" customHeight="1">
      <c r="B21" s="294"/>
      <c r="C21" s="295"/>
      <c r="D21" s="295"/>
      <c r="E21" s="296" t="s">
        <v>84</v>
      </c>
      <c r="F21" s="413" t="s">
        <v>1385</v>
      </c>
      <c r="G21" s="413"/>
      <c r="H21" s="413"/>
      <c r="I21" s="413"/>
      <c r="J21" s="413"/>
      <c r="K21" s="291"/>
    </row>
    <row r="22" spans="2:11" ht="12.75" customHeight="1">
      <c r="B22" s="294"/>
      <c r="C22" s="295"/>
      <c r="D22" s="295"/>
      <c r="E22" s="295"/>
      <c r="F22" s="295"/>
      <c r="G22" s="295"/>
      <c r="H22" s="295"/>
      <c r="I22" s="295"/>
      <c r="J22" s="295"/>
      <c r="K22" s="291"/>
    </row>
    <row r="23" spans="2:11" ht="15" customHeight="1">
      <c r="B23" s="294"/>
      <c r="C23" s="413" t="s">
        <v>1386</v>
      </c>
      <c r="D23" s="413"/>
      <c r="E23" s="413"/>
      <c r="F23" s="413"/>
      <c r="G23" s="413"/>
      <c r="H23" s="413"/>
      <c r="I23" s="413"/>
      <c r="J23" s="413"/>
      <c r="K23" s="291"/>
    </row>
    <row r="24" spans="2:11" ht="15" customHeight="1">
      <c r="B24" s="294"/>
      <c r="C24" s="413" t="s">
        <v>1387</v>
      </c>
      <c r="D24" s="413"/>
      <c r="E24" s="413"/>
      <c r="F24" s="413"/>
      <c r="G24" s="413"/>
      <c r="H24" s="413"/>
      <c r="I24" s="413"/>
      <c r="J24" s="413"/>
      <c r="K24" s="291"/>
    </row>
    <row r="25" spans="2:11" ht="15" customHeight="1">
      <c r="B25" s="294"/>
      <c r="C25" s="293"/>
      <c r="D25" s="413" t="s">
        <v>1388</v>
      </c>
      <c r="E25" s="413"/>
      <c r="F25" s="413"/>
      <c r="G25" s="413"/>
      <c r="H25" s="413"/>
      <c r="I25" s="413"/>
      <c r="J25" s="413"/>
      <c r="K25" s="291"/>
    </row>
    <row r="26" spans="2:11" ht="15" customHeight="1">
      <c r="B26" s="294"/>
      <c r="C26" s="295"/>
      <c r="D26" s="413" t="s">
        <v>1389</v>
      </c>
      <c r="E26" s="413"/>
      <c r="F26" s="413"/>
      <c r="G26" s="413"/>
      <c r="H26" s="413"/>
      <c r="I26" s="413"/>
      <c r="J26" s="413"/>
      <c r="K26" s="291"/>
    </row>
    <row r="27" spans="2:11" ht="12.75" customHeight="1">
      <c r="B27" s="294"/>
      <c r="C27" s="295"/>
      <c r="D27" s="295"/>
      <c r="E27" s="295"/>
      <c r="F27" s="295"/>
      <c r="G27" s="295"/>
      <c r="H27" s="295"/>
      <c r="I27" s="295"/>
      <c r="J27" s="295"/>
      <c r="K27" s="291"/>
    </row>
    <row r="28" spans="2:11" ht="15" customHeight="1">
      <c r="B28" s="294"/>
      <c r="C28" s="295"/>
      <c r="D28" s="413" t="s">
        <v>1390</v>
      </c>
      <c r="E28" s="413"/>
      <c r="F28" s="413"/>
      <c r="G28" s="413"/>
      <c r="H28" s="413"/>
      <c r="I28" s="413"/>
      <c r="J28" s="413"/>
      <c r="K28" s="291"/>
    </row>
    <row r="29" spans="2:11" ht="15" customHeight="1">
      <c r="B29" s="294"/>
      <c r="C29" s="295"/>
      <c r="D29" s="413" t="s">
        <v>1391</v>
      </c>
      <c r="E29" s="413"/>
      <c r="F29" s="413"/>
      <c r="G29" s="413"/>
      <c r="H29" s="413"/>
      <c r="I29" s="413"/>
      <c r="J29" s="413"/>
      <c r="K29" s="291"/>
    </row>
    <row r="30" spans="2:11" ht="12.75" customHeight="1">
      <c r="B30" s="294"/>
      <c r="C30" s="295"/>
      <c r="D30" s="295"/>
      <c r="E30" s="295"/>
      <c r="F30" s="295"/>
      <c r="G30" s="295"/>
      <c r="H30" s="295"/>
      <c r="I30" s="295"/>
      <c r="J30" s="295"/>
      <c r="K30" s="291"/>
    </row>
    <row r="31" spans="2:11" ht="15" customHeight="1">
      <c r="B31" s="294"/>
      <c r="C31" s="295"/>
      <c r="D31" s="413" t="s">
        <v>1392</v>
      </c>
      <c r="E31" s="413"/>
      <c r="F31" s="413"/>
      <c r="G31" s="413"/>
      <c r="H31" s="413"/>
      <c r="I31" s="413"/>
      <c r="J31" s="413"/>
      <c r="K31" s="291"/>
    </row>
    <row r="32" spans="2:11" ht="15" customHeight="1">
      <c r="B32" s="294"/>
      <c r="C32" s="295"/>
      <c r="D32" s="413" t="s">
        <v>1393</v>
      </c>
      <c r="E32" s="413"/>
      <c r="F32" s="413"/>
      <c r="G32" s="413"/>
      <c r="H32" s="413"/>
      <c r="I32" s="413"/>
      <c r="J32" s="413"/>
      <c r="K32" s="291"/>
    </row>
    <row r="33" spans="2:11" ht="15" customHeight="1">
      <c r="B33" s="294"/>
      <c r="C33" s="295"/>
      <c r="D33" s="413" t="s">
        <v>1394</v>
      </c>
      <c r="E33" s="413"/>
      <c r="F33" s="413"/>
      <c r="G33" s="413"/>
      <c r="H33" s="413"/>
      <c r="I33" s="413"/>
      <c r="J33" s="413"/>
      <c r="K33" s="291"/>
    </row>
    <row r="34" spans="2:11" ht="15" customHeight="1">
      <c r="B34" s="294"/>
      <c r="C34" s="295"/>
      <c r="D34" s="293"/>
      <c r="E34" s="297" t="s">
        <v>125</v>
      </c>
      <c r="F34" s="293"/>
      <c r="G34" s="413" t="s">
        <v>1395</v>
      </c>
      <c r="H34" s="413"/>
      <c r="I34" s="413"/>
      <c r="J34" s="413"/>
      <c r="K34" s="291"/>
    </row>
    <row r="35" spans="2:11" ht="30.75" customHeight="1">
      <c r="B35" s="294"/>
      <c r="C35" s="295"/>
      <c r="D35" s="293"/>
      <c r="E35" s="297" t="s">
        <v>1396</v>
      </c>
      <c r="F35" s="293"/>
      <c r="G35" s="413" t="s">
        <v>1397</v>
      </c>
      <c r="H35" s="413"/>
      <c r="I35" s="413"/>
      <c r="J35" s="413"/>
      <c r="K35" s="291"/>
    </row>
    <row r="36" spans="2:11" ht="15" customHeight="1">
      <c r="B36" s="294"/>
      <c r="C36" s="295"/>
      <c r="D36" s="293"/>
      <c r="E36" s="297" t="s">
        <v>52</v>
      </c>
      <c r="F36" s="293"/>
      <c r="G36" s="413" t="s">
        <v>1398</v>
      </c>
      <c r="H36" s="413"/>
      <c r="I36" s="413"/>
      <c r="J36" s="413"/>
      <c r="K36" s="291"/>
    </row>
    <row r="37" spans="2:11" ht="15" customHeight="1">
      <c r="B37" s="294"/>
      <c r="C37" s="295"/>
      <c r="D37" s="293"/>
      <c r="E37" s="297" t="s">
        <v>126</v>
      </c>
      <c r="F37" s="293"/>
      <c r="G37" s="413" t="s">
        <v>1399</v>
      </c>
      <c r="H37" s="413"/>
      <c r="I37" s="413"/>
      <c r="J37" s="413"/>
      <c r="K37" s="291"/>
    </row>
    <row r="38" spans="2:11" ht="15" customHeight="1">
      <c r="B38" s="294"/>
      <c r="C38" s="295"/>
      <c r="D38" s="293"/>
      <c r="E38" s="297" t="s">
        <v>127</v>
      </c>
      <c r="F38" s="293"/>
      <c r="G38" s="413" t="s">
        <v>1400</v>
      </c>
      <c r="H38" s="413"/>
      <c r="I38" s="413"/>
      <c r="J38" s="413"/>
      <c r="K38" s="291"/>
    </row>
    <row r="39" spans="2:11" ht="15" customHeight="1">
      <c r="B39" s="294"/>
      <c r="C39" s="295"/>
      <c r="D39" s="293"/>
      <c r="E39" s="297" t="s">
        <v>128</v>
      </c>
      <c r="F39" s="293"/>
      <c r="G39" s="413" t="s">
        <v>1401</v>
      </c>
      <c r="H39" s="413"/>
      <c r="I39" s="413"/>
      <c r="J39" s="413"/>
      <c r="K39" s="291"/>
    </row>
    <row r="40" spans="2:11" ht="15" customHeight="1">
      <c r="B40" s="294"/>
      <c r="C40" s="295"/>
      <c r="D40" s="293"/>
      <c r="E40" s="297" t="s">
        <v>1402</v>
      </c>
      <c r="F40" s="293"/>
      <c r="G40" s="413" t="s">
        <v>1403</v>
      </c>
      <c r="H40" s="413"/>
      <c r="I40" s="413"/>
      <c r="J40" s="413"/>
      <c r="K40" s="291"/>
    </row>
    <row r="41" spans="2:11" ht="15" customHeight="1">
      <c r="B41" s="294"/>
      <c r="C41" s="295"/>
      <c r="D41" s="293"/>
      <c r="E41" s="297"/>
      <c r="F41" s="293"/>
      <c r="G41" s="413" t="s">
        <v>1404</v>
      </c>
      <c r="H41" s="413"/>
      <c r="I41" s="413"/>
      <c r="J41" s="413"/>
      <c r="K41" s="291"/>
    </row>
    <row r="42" spans="2:11" ht="15" customHeight="1">
      <c r="B42" s="294"/>
      <c r="C42" s="295"/>
      <c r="D42" s="293"/>
      <c r="E42" s="297" t="s">
        <v>1405</v>
      </c>
      <c r="F42" s="293"/>
      <c r="G42" s="413" t="s">
        <v>1406</v>
      </c>
      <c r="H42" s="413"/>
      <c r="I42" s="413"/>
      <c r="J42" s="413"/>
      <c r="K42" s="291"/>
    </row>
    <row r="43" spans="2:11" ht="15" customHeight="1">
      <c r="B43" s="294"/>
      <c r="C43" s="295"/>
      <c r="D43" s="293"/>
      <c r="E43" s="297" t="s">
        <v>130</v>
      </c>
      <c r="F43" s="293"/>
      <c r="G43" s="413" t="s">
        <v>1407</v>
      </c>
      <c r="H43" s="413"/>
      <c r="I43" s="413"/>
      <c r="J43" s="413"/>
      <c r="K43" s="291"/>
    </row>
    <row r="44" spans="2:11" ht="12.75" customHeight="1">
      <c r="B44" s="294"/>
      <c r="C44" s="295"/>
      <c r="D44" s="293"/>
      <c r="E44" s="293"/>
      <c r="F44" s="293"/>
      <c r="G44" s="293"/>
      <c r="H44" s="293"/>
      <c r="I44" s="293"/>
      <c r="J44" s="293"/>
      <c r="K44" s="291"/>
    </row>
    <row r="45" spans="2:11" ht="15" customHeight="1">
      <c r="B45" s="294"/>
      <c r="C45" s="295"/>
      <c r="D45" s="413" t="s">
        <v>1408</v>
      </c>
      <c r="E45" s="413"/>
      <c r="F45" s="413"/>
      <c r="G45" s="413"/>
      <c r="H45" s="413"/>
      <c r="I45" s="413"/>
      <c r="J45" s="413"/>
      <c r="K45" s="291"/>
    </row>
    <row r="46" spans="2:11" ht="15" customHeight="1">
      <c r="B46" s="294"/>
      <c r="C46" s="295"/>
      <c r="D46" s="295"/>
      <c r="E46" s="413" t="s">
        <v>1409</v>
      </c>
      <c r="F46" s="413"/>
      <c r="G46" s="413"/>
      <c r="H46" s="413"/>
      <c r="I46" s="413"/>
      <c r="J46" s="413"/>
      <c r="K46" s="291"/>
    </row>
    <row r="47" spans="2:11" ht="15" customHeight="1">
      <c r="B47" s="294"/>
      <c r="C47" s="295"/>
      <c r="D47" s="295"/>
      <c r="E47" s="413" t="s">
        <v>1410</v>
      </c>
      <c r="F47" s="413"/>
      <c r="G47" s="413"/>
      <c r="H47" s="413"/>
      <c r="I47" s="413"/>
      <c r="J47" s="413"/>
      <c r="K47" s="291"/>
    </row>
    <row r="48" spans="2:11" ht="15" customHeight="1">
      <c r="B48" s="294"/>
      <c r="C48" s="295"/>
      <c r="D48" s="295"/>
      <c r="E48" s="413" t="s">
        <v>1411</v>
      </c>
      <c r="F48" s="413"/>
      <c r="G48" s="413"/>
      <c r="H48" s="413"/>
      <c r="I48" s="413"/>
      <c r="J48" s="413"/>
      <c r="K48" s="291"/>
    </row>
    <row r="49" spans="2:11" ht="15" customHeight="1">
      <c r="B49" s="294"/>
      <c r="C49" s="295"/>
      <c r="D49" s="413" t="s">
        <v>1412</v>
      </c>
      <c r="E49" s="413"/>
      <c r="F49" s="413"/>
      <c r="G49" s="413"/>
      <c r="H49" s="413"/>
      <c r="I49" s="413"/>
      <c r="J49" s="413"/>
      <c r="K49" s="291"/>
    </row>
    <row r="50" spans="2:11" ht="25.5" customHeight="1">
      <c r="B50" s="290"/>
      <c r="C50" s="415" t="s">
        <v>1413</v>
      </c>
      <c r="D50" s="415"/>
      <c r="E50" s="415"/>
      <c r="F50" s="415"/>
      <c r="G50" s="415"/>
      <c r="H50" s="415"/>
      <c r="I50" s="415"/>
      <c r="J50" s="415"/>
      <c r="K50" s="291"/>
    </row>
    <row r="51" spans="2:11" ht="5.25" customHeight="1">
      <c r="B51" s="290"/>
      <c r="C51" s="292"/>
      <c r="D51" s="292"/>
      <c r="E51" s="292"/>
      <c r="F51" s="292"/>
      <c r="G51" s="292"/>
      <c r="H51" s="292"/>
      <c r="I51" s="292"/>
      <c r="J51" s="292"/>
      <c r="K51" s="291"/>
    </row>
    <row r="52" spans="2:11" ht="15" customHeight="1">
      <c r="B52" s="290"/>
      <c r="C52" s="413" t="s">
        <v>1414</v>
      </c>
      <c r="D52" s="413"/>
      <c r="E52" s="413"/>
      <c r="F52" s="413"/>
      <c r="G52" s="413"/>
      <c r="H52" s="413"/>
      <c r="I52" s="413"/>
      <c r="J52" s="413"/>
      <c r="K52" s="291"/>
    </row>
    <row r="53" spans="2:11" ht="15" customHeight="1">
      <c r="B53" s="290"/>
      <c r="C53" s="413" t="s">
        <v>1415</v>
      </c>
      <c r="D53" s="413"/>
      <c r="E53" s="413"/>
      <c r="F53" s="413"/>
      <c r="G53" s="413"/>
      <c r="H53" s="413"/>
      <c r="I53" s="413"/>
      <c r="J53" s="413"/>
      <c r="K53" s="291"/>
    </row>
    <row r="54" spans="2:11" ht="12.75" customHeight="1">
      <c r="B54" s="290"/>
      <c r="C54" s="293"/>
      <c r="D54" s="293"/>
      <c r="E54" s="293"/>
      <c r="F54" s="293"/>
      <c r="G54" s="293"/>
      <c r="H54" s="293"/>
      <c r="I54" s="293"/>
      <c r="J54" s="293"/>
      <c r="K54" s="291"/>
    </row>
    <row r="55" spans="2:11" ht="15" customHeight="1">
      <c r="B55" s="290"/>
      <c r="C55" s="413" t="s">
        <v>1416</v>
      </c>
      <c r="D55" s="413"/>
      <c r="E55" s="413"/>
      <c r="F55" s="413"/>
      <c r="G55" s="413"/>
      <c r="H55" s="413"/>
      <c r="I55" s="413"/>
      <c r="J55" s="413"/>
      <c r="K55" s="291"/>
    </row>
    <row r="56" spans="2:11" ht="15" customHeight="1">
      <c r="B56" s="290"/>
      <c r="C56" s="295"/>
      <c r="D56" s="413" t="s">
        <v>1417</v>
      </c>
      <c r="E56" s="413"/>
      <c r="F56" s="413"/>
      <c r="G56" s="413"/>
      <c r="H56" s="413"/>
      <c r="I56" s="413"/>
      <c r="J56" s="413"/>
      <c r="K56" s="291"/>
    </row>
    <row r="57" spans="2:11" ht="15" customHeight="1">
      <c r="B57" s="290"/>
      <c r="C57" s="295"/>
      <c r="D57" s="413" t="s">
        <v>1418</v>
      </c>
      <c r="E57" s="413"/>
      <c r="F57" s="413"/>
      <c r="G57" s="413"/>
      <c r="H57" s="413"/>
      <c r="I57" s="413"/>
      <c r="J57" s="413"/>
      <c r="K57" s="291"/>
    </row>
    <row r="58" spans="2:11" ht="15" customHeight="1">
      <c r="B58" s="290"/>
      <c r="C58" s="295"/>
      <c r="D58" s="413" t="s">
        <v>1419</v>
      </c>
      <c r="E58" s="413"/>
      <c r="F58" s="413"/>
      <c r="G58" s="413"/>
      <c r="H58" s="413"/>
      <c r="I58" s="413"/>
      <c r="J58" s="413"/>
      <c r="K58" s="291"/>
    </row>
    <row r="59" spans="2:11" ht="15" customHeight="1">
      <c r="B59" s="290"/>
      <c r="C59" s="295"/>
      <c r="D59" s="413" t="s">
        <v>1420</v>
      </c>
      <c r="E59" s="413"/>
      <c r="F59" s="413"/>
      <c r="G59" s="413"/>
      <c r="H59" s="413"/>
      <c r="I59" s="413"/>
      <c r="J59" s="413"/>
      <c r="K59" s="291"/>
    </row>
    <row r="60" spans="2:11" ht="15" customHeight="1">
      <c r="B60" s="290"/>
      <c r="C60" s="295"/>
      <c r="D60" s="417" t="s">
        <v>1421</v>
      </c>
      <c r="E60" s="417"/>
      <c r="F60" s="417"/>
      <c r="G60" s="417"/>
      <c r="H60" s="417"/>
      <c r="I60" s="417"/>
      <c r="J60" s="417"/>
      <c r="K60" s="291"/>
    </row>
    <row r="61" spans="2:11" ht="15" customHeight="1">
      <c r="B61" s="290"/>
      <c r="C61" s="295"/>
      <c r="D61" s="413" t="s">
        <v>1422</v>
      </c>
      <c r="E61" s="413"/>
      <c r="F61" s="413"/>
      <c r="G61" s="413"/>
      <c r="H61" s="413"/>
      <c r="I61" s="413"/>
      <c r="J61" s="413"/>
      <c r="K61" s="291"/>
    </row>
    <row r="62" spans="2:11" ht="12.75" customHeight="1">
      <c r="B62" s="290"/>
      <c r="C62" s="295"/>
      <c r="D62" s="295"/>
      <c r="E62" s="298"/>
      <c r="F62" s="295"/>
      <c r="G62" s="295"/>
      <c r="H62" s="295"/>
      <c r="I62" s="295"/>
      <c r="J62" s="295"/>
      <c r="K62" s="291"/>
    </row>
    <row r="63" spans="2:11" ht="15" customHeight="1">
      <c r="B63" s="290"/>
      <c r="C63" s="295"/>
      <c r="D63" s="413" t="s">
        <v>1423</v>
      </c>
      <c r="E63" s="413"/>
      <c r="F63" s="413"/>
      <c r="G63" s="413"/>
      <c r="H63" s="413"/>
      <c r="I63" s="413"/>
      <c r="J63" s="413"/>
      <c r="K63" s="291"/>
    </row>
    <row r="64" spans="2:11" ht="15" customHeight="1">
      <c r="B64" s="290"/>
      <c r="C64" s="295"/>
      <c r="D64" s="417" t="s">
        <v>1424</v>
      </c>
      <c r="E64" s="417"/>
      <c r="F64" s="417"/>
      <c r="G64" s="417"/>
      <c r="H64" s="417"/>
      <c r="I64" s="417"/>
      <c r="J64" s="417"/>
      <c r="K64" s="291"/>
    </row>
    <row r="65" spans="2:11" ht="15" customHeight="1">
      <c r="B65" s="290"/>
      <c r="C65" s="295"/>
      <c r="D65" s="413" t="s">
        <v>1425</v>
      </c>
      <c r="E65" s="413"/>
      <c r="F65" s="413"/>
      <c r="G65" s="413"/>
      <c r="H65" s="413"/>
      <c r="I65" s="413"/>
      <c r="J65" s="413"/>
      <c r="K65" s="291"/>
    </row>
    <row r="66" spans="2:11" ht="15" customHeight="1">
      <c r="B66" s="290"/>
      <c r="C66" s="295"/>
      <c r="D66" s="413" t="s">
        <v>1426</v>
      </c>
      <c r="E66" s="413"/>
      <c r="F66" s="413"/>
      <c r="G66" s="413"/>
      <c r="H66" s="413"/>
      <c r="I66" s="413"/>
      <c r="J66" s="413"/>
      <c r="K66" s="291"/>
    </row>
    <row r="67" spans="2:11" ht="15" customHeight="1">
      <c r="B67" s="290"/>
      <c r="C67" s="295"/>
      <c r="D67" s="413" t="s">
        <v>1427</v>
      </c>
      <c r="E67" s="413"/>
      <c r="F67" s="413"/>
      <c r="G67" s="413"/>
      <c r="H67" s="413"/>
      <c r="I67" s="413"/>
      <c r="J67" s="413"/>
      <c r="K67" s="291"/>
    </row>
    <row r="68" spans="2:11" ht="15" customHeight="1">
      <c r="B68" s="290"/>
      <c r="C68" s="295"/>
      <c r="D68" s="413" t="s">
        <v>1428</v>
      </c>
      <c r="E68" s="413"/>
      <c r="F68" s="413"/>
      <c r="G68" s="413"/>
      <c r="H68" s="413"/>
      <c r="I68" s="413"/>
      <c r="J68" s="413"/>
      <c r="K68" s="291"/>
    </row>
    <row r="69" spans="2:11" ht="12.75" customHeight="1">
      <c r="B69" s="299"/>
      <c r="C69" s="300"/>
      <c r="D69" s="300"/>
      <c r="E69" s="300"/>
      <c r="F69" s="300"/>
      <c r="G69" s="300"/>
      <c r="H69" s="300"/>
      <c r="I69" s="300"/>
      <c r="J69" s="300"/>
      <c r="K69" s="301"/>
    </row>
    <row r="70" spans="2:11" ht="18.75" customHeight="1">
      <c r="B70" s="302"/>
      <c r="C70" s="302"/>
      <c r="D70" s="302"/>
      <c r="E70" s="302"/>
      <c r="F70" s="302"/>
      <c r="G70" s="302"/>
      <c r="H70" s="302"/>
      <c r="I70" s="302"/>
      <c r="J70" s="302"/>
      <c r="K70" s="303"/>
    </row>
    <row r="71" spans="2:11" ht="18.75" customHeight="1">
      <c r="B71" s="303"/>
      <c r="C71" s="303"/>
      <c r="D71" s="303"/>
      <c r="E71" s="303"/>
      <c r="F71" s="303"/>
      <c r="G71" s="303"/>
      <c r="H71" s="303"/>
      <c r="I71" s="303"/>
      <c r="J71" s="303"/>
      <c r="K71" s="303"/>
    </row>
    <row r="72" spans="2:11" ht="7.5" customHeight="1">
      <c r="B72" s="304"/>
      <c r="C72" s="305"/>
      <c r="D72" s="305"/>
      <c r="E72" s="305"/>
      <c r="F72" s="305"/>
      <c r="G72" s="305"/>
      <c r="H72" s="305"/>
      <c r="I72" s="305"/>
      <c r="J72" s="305"/>
      <c r="K72" s="306"/>
    </row>
    <row r="73" spans="2:11" ht="45" customHeight="1">
      <c r="B73" s="307"/>
      <c r="C73" s="418" t="s">
        <v>112</v>
      </c>
      <c r="D73" s="418"/>
      <c r="E73" s="418"/>
      <c r="F73" s="418"/>
      <c r="G73" s="418"/>
      <c r="H73" s="418"/>
      <c r="I73" s="418"/>
      <c r="J73" s="418"/>
      <c r="K73" s="308"/>
    </row>
    <row r="74" spans="2:11" ht="17.25" customHeight="1">
      <c r="B74" s="307"/>
      <c r="C74" s="309" t="s">
        <v>1429</v>
      </c>
      <c r="D74" s="309"/>
      <c r="E74" s="309"/>
      <c r="F74" s="309" t="s">
        <v>1430</v>
      </c>
      <c r="G74" s="310"/>
      <c r="H74" s="309" t="s">
        <v>126</v>
      </c>
      <c r="I74" s="309" t="s">
        <v>56</v>
      </c>
      <c r="J74" s="309" t="s">
        <v>1431</v>
      </c>
      <c r="K74" s="308"/>
    </row>
    <row r="75" spans="2:11" ht="17.25" customHeight="1">
      <c r="B75" s="307"/>
      <c r="C75" s="311" t="s">
        <v>1432</v>
      </c>
      <c r="D75" s="311"/>
      <c r="E75" s="311"/>
      <c r="F75" s="312" t="s">
        <v>1433</v>
      </c>
      <c r="G75" s="313"/>
      <c r="H75" s="311"/>
      <c r="I75" s="311"/>
      <c r="J75" s="311" t="s">
        <v>1434</v>
      </c>
      <c r="K75" s="308"/>
    </row>
    <row r="76" spans="2:11" ht="5.25" customHeight="1">
      <c r="B76" s="307"/>
      <c r="C76" s="314"/>
      <c r="D76" s="314"/>
      <c r="E76" s="314"/>
      <c r="F76" s="314"/>
      <c r="G76" s="315"/>
      <c r="H76" s="314"/>
      <c r="I76" s="314"/>
      <c r="J76" s="314"/>
      <c r="K76" s="308"/>
    </row>
    <row r="77" spans="2:11" ht="15" customHeight="1">
      <c r="B77" s="307"/>
      <c r="C77" s="297" t="s">
        <v>52</v>
      </c>
      <c r="D77" s="314"/>
      <c r="E77" s="314"/>
      <c r="F77" s="316" t="s">
        <v>1435</v>
      </c>
      <c r="G77" s="315"/>
      <c r="H77" s="297" t="s">
        <v>1436</v>
      </c>
      <c r="I77" s="297" t="s">
        <v>1437</v>
      </c>
      <c r="J77" s="297">
        <v>20</v>
      </c>
      <c r="K77" s="308"/>
    </row>
    <row r="78" spans="2:11" ht="15" customHeight="1">
      <c r="B78" s="307"/>
      <c r="C78" s="297" t="s">
        <v>1438</v>
      </c>
      <c r="D78" s="297"/>
      <c r="E78" s="297"/>
      <c r="F78" s="316" t="s">
        <v>1435</v>
      </c>
      <c r="G78" s="315"/>
      <c r="H78" s="297" t="s">
        <v>1439</v>
      </c>
      <c r="I78" s="297" t="s">
        <v>1437</v>
      </c>
      <c r="J78" s="297">
        <v>120</v>
      </c>
      <c r="K78" s="308"/>
    </row>
    <row r="79" spans="2:11" ht="15" customHeight="1">
      <c r="B79" s="317"/>
      <c r="C79" s="297" t="s">
        <v>1440</v>
      </c>
      <c r="D79" s="297"/>
      <c r="E79" s="297"/>
      <c r="F79" s="316" t="s">
        <v>1441</v>
      </c>
      <c r="G79" s="315"/>
      <c r="H79" s="297" t="s">
        <v>1442</v>
      </c>
      <c r="I79" s="297" t="s">
        <v>1437</v>
      </c>
      <c r="J79" s="297">
        <v>50</v>
      </c>
      <c r="K79" s="308"/>
    </row>
    <row r="80" spans="2:11" ht="15" customHeight="1">
      <c r="B80" s="317"/>
      <c r="C80" s="297" t="s">
        <v>1443</v>
      </c>
      <c r="D80" s="297"/>
      <c r="E80" s="297"/>
      <c r="F80" s="316" t="s">
        <v>1435</v>
      </c>
      <c r="G80" s="315"/>
      <c r="H80" s="297" t="s">
        <v>1444</v>
      </c>
      <c r="I80" s="297" t="s">
        <v>1445</v>
      </c>
      <c r="J80" s="297"/>
      <c r="K80" s="308"/>
    </row>
    <row r="81" spans="2:11" ht="15" customHeight="1">
      <c r="B81" s="317"/>
      <c r="C81" s="318" t="s">
        <v>1446</v>
      </c>
      <c r="D81" s="318"/>
      <c r="E81" s="318"/>
      <c r="F81" s="319" t="s">
        <v>1441</v>
      </c>
      <c r="G81" s="318"/>
      <c r="H81" s="318" t="s">
        <v>1447</v>
      </c>
      <c r="I81" s="318" t="s">
        <v>1437</v>
      </c>
      <c r="J81" s="318">
        <v>15</v>
      </c>
      <c r="K81" s="308"/>
    </row>
    <row r="82" spans="2:11" ht="15" customHeight="1">
      <c r="B82" s="317"/>
      <c r="C82" s="318" t="s">
        <v>1448</v>
      </c>
      <c r="D82" s="318"/>
      <c r="E82" s="318"/>
      <c r="F82" s="319" t="s">
        <v>1441</v>
      </c>
      <c r="G82" s="318"/>
      <c r="H82" s="318" t="s">
        <v>1449</v>
      </c>
      <c r="I82" s="318" t="s">
        <v>1437</v>
      </c>
      <c r="J82" s="318">
        <v>15</v>
      </c>
      <c r="K82" s="308"/>
    </row>
    <row r="83" spans="2:11" ht="15" customHeight="1">
      <c r="B83" s="317"/>
      <c r="C83" s="318" t="s">
        <v>1450</v>
      </c>
      <c r="D83" s="318"/>
      <c r="E83" s="318"/>
      <c r="F83" s="319" t="s">
        <v>1441</v>
      </c>
      <c r="G83" s="318"/>
      <c r="H83" s="318" t="s">
        <v>1451</v>
      </c>
      <c r="I83" s="318" t="s">
        <v>1437</v>
      </c>
      <c r="J83" s="318">
        <v>20</v>
      </c>
      <c r="K83" s="308"/>
    </row>
    <row r="84" spans="2:11" ht="15" customHeight="1">
      <c r="B84" s="317"/>
      <c r="C84" s="318" t="s">
        <v>1452</v>
      </c>
      <c r="D84" s="318"/>
      <c r="E84" s="318"/>
      <c r="F84" s="319" t="s">
        <v>1441</v>
      </c>
      <c r="G84" s="318"/>
      <c r="H84" s="318" t="s">
        <v>1453</v>
      </c>
      <c r="I84" s="318" t="s">
        <v>1437</v>
      </c>
      <c r="J84" s="318">
        <v>20</v>
      </c>
      <c r="K84" s="308"/>
    </row>
    <row r="85" spans="2:11" ht="15" customHeight="1">
      <c r="B85" s="317"/>
      <c r="C85" s="297" t="s">
        <v>1454</v>
      </c>
      <c r="D85" s="297"/>
      <c r="E85" s="297"/>
      <c r="F85" s="316" t="s">
        <v>1441</v>
      </c>
      <c r="G85" s="315"/>
      <c r="H85" s="297" t="s">
        <v>1455</v>
      </c>
      <c r="I85" s="297" t="s">
        <v>1437</v>
      </c>
      <c r="J85" s="297">
        <v>50</v>
      </c>
      <c r="K85" s="308"/>
    </row>
    <row r="86" spans="2:11" ht="15" customHeight="1">
      <c r="B86" s="317"/>
      <c r="C86" s="297" t="s">
        <v>1456</v>
      </c>
      <c r="D86" s="297"/>
      <c r="E86" s="297"/>
      <c r="F86" s="316" t="s">
        <v>1441</v>
      </c>
      <c r="G86" s="315"/>
      <c r="H86" s="297" t="s">
        <v>1457</v>
      </c>
      <c r="I86" s="297" t="s">
        <v>1437</v>
      </c>
      <c r="J86" s="297">
        <v>20</v>
      </c>
      <c r="K86" s="308"/>
    </row>
    <row r="87" spans="2:11" ht="15" customHeight="1">
      <c r="B87" s="317"/>
      <c r="C87" s="297" t="s">
        <v>1458</v>
      </c>
      <c r="D87" s="297"/>
      <c r="E87" s="297"/>
      <c r="F87" s="316" t="s">
        <v>1441</v>
      </c>
      <c r="G87" s="315"/>
      <c r="H87" s="297" t="s">
        <v>1459</v>
      </c>
      <c r="I87" s="297" t="s">
        <v>1437</v>
      </c>
      <c r="J87" s="297">
        <v>20</v>
      </c>
      <c r="K87" s="308"/>
    </row>
    <row r="88" spans="2:11" ht="15" customHeight="1">
      <c r="B88" s="317"/>
      <c r="C88" s="297" t="s">
        <v>1460</v>
      </c>
      <c r="D88" s="297"/>
      <c r="E88" s="297"/>
      <c r="F88" s="316" t="s">
        <v>1441</v>
      </c>
      <c r="G88" s="315"/>
      <c r="H88" s="297" t="s">
        <v>1461</v>
      </c>
      <c r="I88" s="297" t="s">
        <v>1437</v>
      </c>
      <c r="J88" s="297">
        <v>50</v>
      </c>
      <c r="K88" s="308"/>
    </row>
    <row r="89" spans="2:11" ht="15" customHeight="1">
      <c r="B89" s="317"/>
      <c r="C89" s="297" t="s">
        <v>1462</v>
      </c>
      <c r="D89" s="297"/>
      <c r="E89" s="297"/>
      <c r="F89" s="316" t="s">
        <v>1441</v>
      </c>
      <c r="G89" s="315"/>
      <c r="H89" s="297" t="s">
        <v>1462</v>
      </c>
      <c r="I89" s="297" t="s">
        <v>1437</v>
      </c>
      <c r="J89" s="297">
        <v>50</v>
      </c>
      <c r="K89" s="308"/>
    </row>
    <row r="90" spans="2:11" ht="15" customHeight="1">
      <c r="B90" s="317"/>
      <c r="C90" s="297" t="s">
        <v>131</v>
      </c>
      <c r="D90" s="297"/>
      <c r="E90" s="297"/>
      <c r="F90" s="316" t="s">
        <v>1441</v>
      </c>
      <c r="G90" s="315"/>
      <c r="H90" s="297" t="s">
        <v>1463</v>
      </c>
      <c r="I90" s="297" t="s">
        <v>1437</v>
      </c>
      <c r="J90" s="297">
        <v>255</v>
      </c>
      <c r="K90" s="308"/>
    </row>
    <row r="91" spans="2:11" ht="15" customHeight="1">
      <c r="B91" s="317"/>
      <c r="C91" s="297" t="s">
        <v>1464</v>
      </c>
      <c r="D91" s="297"/>
      <c r="E91" s="297"/>
      <c r="F91" s="316" t="s">
        <v>1435</v>
      </c>
      <c r="G91" s="315"/>
      <c r="H91" s="297" t="s">
        <v>1465</v>
      </c>
      <c r="I91" s="297" t="s">
        <v>1466</v>
      </c>
      <c r="J91" s="297"/>
      <c r="K91" s="308"/>
    </row>
    <row r="92" spans="2:11" ht="15" customHeight="1">
      <c r="B92" s="317"/>
      <c r="C92" s="297" t="s">
        <v>1467</v>
      </c>
      <c r="D92" s="297"/>
      <c r="E92" s="297"/>
      <c r="F92" s="316" t="s">
        <v>1435</v>
      </c>
      <c r="G92" s="315"/>
      <c r="H92" s="297" t="s">
        <v>1468</v>
      </c>
      <c r="I92" s="297" t="s">
        <v>1469</v>
      </c>
      <c r="J92" s="297"/>
      <c r="K92" s="308"/>
    </row>
    <row r="93" spans="2:11" ht="15" customHeight="1">
      <c r="B93" s="317"/>
      <c r="C93" s="297" t="s">
        <v>1470</v>
      </c>
      <c r="D93" s="297"/>
      <c r="E93" s="297"/>
      <c r="F93" s="316" t="s">
        <v>1435</v>
      </c>
      <c r="G93" s="315"/>
      <c r="H93" s="297" t="s">
        <v>1470</v>
      </c>
      <c r="I93" s="297" t="s">
        <v>1469</v>
      </c>
      <c r="J93" s="297"/>
      <c r="K93" s="308"/>
    </row>
    <row r="94" spans="2:11" ht="15" customHeight="1">
      <c r="B94" s="317"/>
      <c r="C94" s="297" t="s">
        <v>37</v>
      </c>
      <c r="D94" s="297"/>
      <c r="E94" s="297"/>
      <c r="F94" s="316" t="s">
        <v>1435</v>
      </c>
      <c r="G94" s="315"/>
      <c r="H94" s="297" t="s">
        <v>1471</v>
      </c>
      <c r="I94" s="297" t="s">
        <v>1469</v>
      </c>
      <c r="J94" s="297"/>
      <c r="K94" s="308"/>
    </row>
    <row r="95" spans="2:11" ht="15" customHeight="1">
      <c r="B95" s="317"/>
      <c r="C95" s="297" t="s">
        <v>47</v>
      </c>
      <c r="D95" s="297"/>
      <c r="E95" s="297"/>
      <c r="F95" s="316" t="s">
        <v>1435</v>
      </c>
      <c r="G95" s="315"/>
      <c r="H95" s="297" t="s">
        <v>1472</v>
      </c>
      <c r="I95" s="297" t="s">
        <v>1469</v>
      </c>
      <c r="J95" s="297"/>
      <c r="K95" s="308"/>
    </row>
    <row r="96" spans="2:11" ht="15" customHeight="1">
      <c r="B96" s="320"/>
      <c r="C96" s="321"/>
      <c r="D96" s="321"/>
      <c r="E96" s="321"/>
      <c r="F96" s="321"/>
      <c r="G96" s="321"/>
      <c r="H96" s="321"/>
      <c r="I96" s="321"/>
      <c r="J96" s="321"/>
      <c r="K96" s="322"/>
    </row>
    <row r="97" spans="2:11" ht="18.75" customHeight="1">
      <c r="B97" s="323"/>
      <c r="C97" s="324"/>
      <c r="D97" s="324"/>
      <c r="E97" s="324"/>
      <c r="F97" s="324"/>
      <c r="G97" s="324"/>
      <c r="H97" s="324"/>
      <c r="I97" s="324"/>
      <c r="J97" s="324"/>
      <c r="K97" s="323"/>
    </row>
    <row r="98" spans="2:11" ht="18.75" customHeight="1">
      <c r="B98" s="303"/>
      <c r="C98" s="303"/>
      <c r="D98" s="303"/>
      <c r="E98" s="303"/>
      <c r="F98" s="303"/>
      <c r="G98" s="303"/>
      <c r="H98" s="303"/>
      <c r="I98" s="303"/>
      <c r="J98" s="303"/>
      <c r="K98" s="303"/>
    </row>
    <row r="99" spans="2:11" ht="7.5" customHeight="1">
      <c r="B99" s="304"/>
      <c r="C99" s="305"/>
      <c r="D99" s="305"/>
      <c r="E99" s="305"/>
      <c r="F99" s="305"/>
      <c r="G99" s="305"/>
      <c r="H99" s="305"/>
      <c r="I99" s="305"/>
      <c r="J99" s="305"/>
      <c r="K99" s="306"/>
    </row>
    <row r="100" spans="2:11" ht="45" customHeight="1">
      <c r="B100" s="307"/>
      <c r="C100" s="418" t="s">
        <v>1473</v>
      </c>
      <c r="D100" s="418"/>
      <c r="E100" s="418"/>
      <c r="F100" s="418"/>
      <c r="G100" s="418"/>
      <c r="H100" s="418"/>
      <c r="I100" s="418"/>
      <c r="J100" s="418"/>
      <c r="K100" s="308"/>
    </row>
    <row r="101" spans="2:11" ht="17.25" customHeight="1">
      <c r="B101" s="307"/>
      <c r="C101" s="309" t="s">
        <v>1429</v>
      </c>
      <c r="D101" s="309"/>
      <c r="E101" s="309"/>
      <c r="F101" s="309" t="s">
        <v>1430</v>
      </c>
      <c r="G101" s="310"/>
      <c r="H101" s="309" t="s">
        <v>126</v>
      </c>
      <c r="I101" s="309" t="s">
        <v>56</v>
      </c>
      <c r="J101" s="309" t="s">
        <v>1431</v>
      </c>
      <c r="K101" s="308"/>
    </row>
    <row r="102" spans="2:11" ht="17.25" customHeight="1">
      <c r="B102" s="307"/>
      <c r="C102" s="311" t="s">
        <v>1432</v>
      </c>
      <c r="D102" s="311"/>
      <c r="E102" s="311"/>
      <c r="F102" s="312" t="s">
        <v>1433</v>
      </c>
      <c r="G102" s="313"/>
      <c r="H102" s="311"/>
      <c r="I102" s="311"/>
      <c r="J102" s="311" t="s">
        <v>1434</v>
      </c>
      <c r="K102" s="308"/>
    </row>
    <row r="103" spans="2:11" ht="5.25" customHeight="1">
      <c r="B103" s="307"/>
      <c r="C103" s="309"/>
      <c r="D103" s="309"/>
      <c r="E103" s="309"/>
      <c r="F103" s="309"/>
      <c r="G103" s="325"/>
      <c r="H103" s="309"/>
      <c r="I103" s="309"/>
      <c r="J103" s="309"/>
      <c r="K103" s="308"/>
    </row>
    <row r="104" spans="2:11" ht="15" customHeight="1">
      <c r="B104" s="307"/>
      <c r="C104" s="297" t="s">
        <v>52</v>
      </c>
      <c r="D104" s="314"/>
      <c r="E104" s="314"/>
      <c r="F104" s="316" t="s">
        <v>1435</v>
      </c>
      <c r="G104" s="325"/>
      <c r="H104" s="297" t="s">
        <v>1474</v>
      </c>
      <c r="I104" s="297" t="s">
        <v>1437</v>
      </c>
      <c r="J104" s="297">
        <v>20</v>
      </c>
      <c r="K104" s="308"/>
    </row>
    <row r="105" spans="2:11" ht="15" customHeight="1">
      <c r="B105" s="307"/>
      <c r="C105" s="297" t="s">
        <v>1438</v>
      </c>
      <c r="D105" s="297"/>
      <c r="E105" s="297"/>
      <c r="F105" s="316" t="s">
        <v>1435</v>
      </c>
      <c r="G105" s="297"/>
      <c r="H105" s="297" t="s">
        <v>1474</v>
      </c>
      <c r="I105" s="297" t="s">
        <v>1437</v>
      </c>
      <c r="J105" s="297">
        <v>120</v>
      </c>
      <c r="K105" s="308"/>
    </row>
    <row r="106" spans="2:11" ht="15" customHeight="1">
      <c r="B106" s="317"/>
      <c r="C106" s="297" t="s">
        <v>1440</v>
      </c>
      <c r="D106" s="297"/>
      <c r="E106" s="297"/>
      <c r="F106" s="316" t="s">
        <v>1441</v>
      </c>
      <c r="G106" s="297"/>
      <c r="H106" s="297" t="s">
        <v>1474</v>
      </c>
      <c r="I106" s="297" t="s">
        <v>1437</v>
      </c>
      <c r="J106" s="297">
        <v>50</v>
      </c>
      <c r="K106" s="308"/>
    </row>
    <row r="107" spans="2:11" ht="15" customHeight="1">
      <c r="B107" s="317"/>
      <c r="C107" s="297" t="s">
        <v>1443</v>
      </c>
      <c r="D107" s="297"/>
      <c r="E107" s="297"/>
      <c r="F107" s="316" t="s">
        <v>1435</v>
      </c>
      <c r="G107" s="297"/>
      <c r="H107" s="297" t="s">
        <v>1474</v>
      </c>
      <c r="I107" s="297" t="s">
        <v>1445</v>
      </c>
      <c r="J107" s="297"/>
      <c r="K107" s="308"/>
    </row>
    <row r="108" spans="2:11" ht="15" customHeight="1">
      <c r="B108" s="317"/>
      <c r="C108" s="297" t="s">
        <v>1454</v>
      </c>
      <c r="D108" s="297"/>
      <c r="E108" s="297"/>
      <c r="F108" s="316" t="s">
        <v>1441</v>
      </c>
      <c r="G108" s="297"/>
      <c r="H108" s="297" t="s">
        <v>1474</v>
      </c>
      <c r="I108" s="297" t="s">
        <v>1437</v>
      </c>
      <c r="J108" s="297">
        <v>50</v>
      </c>
      <c r="K108" s="308"/>
    </row>
    <row r="109" spans="2:11" ht="15" customHeight="1">
      <c r="B109" s="317"/>
      <c r="C109" s="297" t="s">
        <v>1462</v>
      </c>
      <c r="D109" s="297"/>
      <c r="E109" s="297"/>
      <c r="F109" s="316" t="s">
        <v>1441</v>
      </c>
      <c r="G109" s="297"/>
      <c r="H109" s="297" t="s">
        <v>1474</v>
      </c>
      <c r="I109" s="297" t="s">
        <v>1437</v>
      </c>
      <c r="J109" s="297">
        <v>50</v>
      </c>
      <c r="K109" s="308"/>
    </row>
    <row r="110" spans="2:11" ht="15" customHeight="1">
      <c r="B110" s="317"/>
      <c r="C110" s="297" t="s">
        <v>1460</v>
      </c>
      <c r="D110" s="297"/>
      <c r="E110" s="297"/>
      <c r="F110" s="316" t="s">
        <v>1441</v>
      </c>
      <c r="G110" s="297"/>
      <c r="H110" s="297" t="s">
        <v>1474</v>
      </c>
      <c r="I110" s="297" t="s">
        <v>1437</v>
      </c>
      <c r="J110" s="297">
        <v>50</v>
      </c>
      <c r="K110" s="308"/>
    </row>
    <row r="111" spans="2:11" ht="15" customHeight="1">
      <c r="B111" s="317"/>
      <c r="C111" s="297" t="s">
        <v>52</v>
      </c>
      <c r="D111" s="297"/>
      <c r="E111" s="297"/>
      <c r="F111" s="316" t="s">
        <v>1435</v>
      </c>
      <c r="G111" s="297"/>
      <c r="H111" s="297" t="s">
        <v>1475</v>
      </c>
      <c r="I111" s="297" t="s">
        <v>1437</v>
      </c>
      <c r="J111" s="297">
        <v>20</v>
      </c>
      <c r="K111" s="308"/>
    </row>
    <row r="112" spans="2:11" ht="15" customHeight="1">
      <c r="B112" s="317"/>
      <c r="C112" s="297" t="s">
        <v>1476</v>
      </c>
      <c r="D112" s="297"/>
      <c r="E112" s="297"/>
      <c r="F112" s="316" t="s">
        <v>1435</v>
      </c>
      <c r="G112" s="297"/>
      <c r="H112" s="297" t="s">
        <v>1477</v>
      </c>
      <c r="I112" s="297" t="s">
        <v>1437</v>
      </c>
      <c r="J112" s="297">
        <v>120</v>
      </c>
      <c r="K112" s="308"/>
    </row>
    <row r="113" spans="2:11" ht="15" customHeight="1">
      <c r="B113" s="317"/>
      <c r="C113" s="297" t="s">
        <v>37</v>
      </c>
      <c r="D113" s="297"/>
      <c r="E113" s="297"/>
      <c r="F113" s="316" t="s">
        <v>1435</v>
      </c>
      <c r="G113" s="297"/>
      <c r="H113" s="297" t="s">
        <v>1478</v>
      </c>
      <c r="I113" s="297" t="s">
        <v>1469</v>
      </c>
      <c r="J113" s="297"/>
      <c r="K113" s="308"/>
    </row>
    <row r="114" spans="2:11" ht="15" customHeight="1">
      <c r="B114" s="317"/>
      <c r="C114" s="297" t="s">
        <v>47</v>
      </c>
      <c r="D114" s="297"/>
      <c r="E114" s="297"/>
      <c r="F114" s="316" t="s">
        <v>1435</v>
      </c>
      <c r="G114" s="297"/>
      <c r="H114" s="297" t="s">
        <v>1479</v>
      </c>
      <c r="I114" s="297" t="s">
        <v>1469</v>
      </c>
      <c r="J114" s="297"/>
      <c r="K114" s="308"/>
    </row>
    <row r="115" spans="2:11" ht="15" customHeight="1">
      <c r="B115" s="317"/>
      <c r="C115" s="297" t="s">
        <v>56</v>
      </c>
      <c r="D115" s="297"/>
      <c r="E115" s="297"/>
      <c r="F115" s="316" t="s">
        <v>1435</v>
      </c>
      <c r="G115" s="297"/>
      <c r="H115" s="297" t="s">
        <v>1480</v>
      </c>
      <c r="I115" s="297" t="s">
        <v>1481</v>
      </c>
      <c r="J115" s="297"/>
      <c r="K115" s="308"/>
    </row>
    <row r="116" spans="2:11" ht="15" customHeight="1">
      <c r="B116" s="320"/>
      <c r="C116" s="326"/>
      <c r="D116" s="326"/>
      <c r="E116" s="326"/>
      <c r="F116" s="326"/>
      <c r="G116" s="326"/>
      <c r="H116" s="326"/>
      <c r="I116" s="326"/>
      <c r="J116" s="326"/>
      <c r="K116" s="322"/>
    </row>
    <row r="117" spans="2:11" ht="18.75" customHeight="1">
      <c r="B117" s="327"/>
      <c r="C117" s="293"/>
      <c r="D117" s="293"/>
      <c r="E117" s="293"/>
      <c r="F117" s="328"/>
      <c r="G117" s="293"/>
      <c r="H117" s="293"/>
      <c r="I117" s="293"/>
      <c r="J117" s="293"/>
      <c r="K117" s="327"/>
    </row>
    <row r="118" spans="2:11" ht="18.75" customHeight="1">
      <c r="B118" s="303"/>
      <c r="C118" s="303"/>
      <c r="D118" s="303"/>
      <c r="E118" s="303"/>
      <c r="F118" s="303"/>
      <c r="G118" s="303"/>
      <c r="H118" s="303"/>
      <c r="I118" s="303"/>
      <c r="J118" s="303"/>
      <c r="K118" s="303"/>
    </row>
    <row r="119" spans="2:11" ht="7.5" customHeight="1">
      <c r="B119" s="329"/>
      <c r="C119" s="330"/>
      <c r="D119" s="330"/>
      <c r="E119" s="330"/>
      <c r="F119" s="330"/>
      <c r="G119" s="330"/>
      <c r="H119" s="330"/>
      <c r="I119" s="330"/>
      <c r="J119" s="330"/>
      <c r="K119" s="331"/>
    </row>
    <row r="120" spans="2:11" ht="45" customHeight="1">
      <c r="B120" s="332"/>
      <c r="C120" s="414" t="s">
        <v>1482</v>
      </c>
      <c r="D120" s="414"/>
      <c r="E120" s="414"/>
      <c r="F120" s="414"/>
      <c r="G120" s="414"/>
      <c r="H120" s="414"/>
      <c r="I120" s="414"/>
      <c r="J120" s="414"/>
      <c r="K120" s="333"/>
    </row>
    <row r="121" spans="2:11" ht="17.25" customHeight="1">
      <c r="B121" s="334"/>
      <c r="C121" s="309" t="s">
        <v>1429</v>
      </c>
      <c r="D121" s="309"/>
      <c r="E121" s="309"/>
      <c r="F121" s="309" t="s">
        <v>1430</v>
      </c>
      <c r="G121" s="310"/>
      <c r="H121" s="309" t="s">
        <v>126</v>
      </c>
      <c r="I121" s="309" t="s">
        <v>56</v>
      </c>
      <c r="J121" s="309" t="s">
        <v>1431</v>
      </c>
      <c r="K121" s="335"/>
    </row>
    <row r="122" spans="2:11" ht="17.25" customHeight="1">
      <c r="B122" s="334"/>
      <c r="C122" s="311" t="s">
        <v>1432</v>
      </c>
      <c r="D122" s="311"/>
      <c r="E122" s="311"/>
      <c r="F122" s="312" t="s">
        <v>1433</v>
      </c>
      <c r="G122" s="313"/>
      <c r="H122" s="311"/>
      <c r="I122" s="311"/>
      <c r="J122" s="311" t="s">
        <v>1434</v>
      </c>
      <c r="K122" s="335"/>
    </row>
    <row r="123" spans="2:11" ht="5.25" customHeight="1">
      <c r="B123" s="336"/>
      <c r="C123" s="314"/>
      <c r="D123" s="314"/>
      <c r="E123" s="314"/>
      <c r="F123" s="314"/>
      <c r="G123" s="297"/>
      <c r="H123" s="314"/>
      <c r="I123" s="314"/>
      <c r="J123" s="314"/>
      <c r="K123" s="337"/>
    </row>
    <row r="124" spans="2:11" ht="15" customHeight="1">
      <c r="B124" s="336"/>
      <c r="C124" s="297" t="s">
        <v>1438</v>
      </c>
      <c r="D124" s="314"/>
      <c r="E124" s="314"/>
      <c r="F124" s="316" t="s">
        <v>1435</v>
      </c>
      <c r="G124" s="297"/>
      <c r="H124" s="297" t="s">
        <v>1474</v>
      </c>
      <c r="I124" s="297" t="s">
        <v>1437</v>
      </c>
      <c r="J124" s="297">
        <v>120</v>
      </c>
      <c r="K124" s="338"/>
    </row>
    <row r="125" spans="2:11" ht="15" customHeight="1">
      <c r="B125" s="336"/>
      <c r="C125" s="297" t="s">
        <v>1483</v>
      </c>
      <c r="D125" s="297"/>
      <c r="E125" s="297"/>
      <c r="F125" s="316" t="s">
        <v>1435</v>
      </c>
      <c r="G125" s="297"/>
      <c r="H125" s="297" t="s">
        <v>1484</v>
      </c>
      <c r="I125" s="297" t="s">
        <v>1437</v>
      </c>
      <c r="J125" s="297" t="s">
        <v>1485</v>
      </c>
      <c r="K125" s="338"/>
    </row>
    <row r="126" spans="2:11" ht="15" customHeight="1">
      <c r="B126" s="336"/>
      <c r="C126" s="297" t="s">
        <v>84</v>
      </c>
      <c r="D126" s="297"/>
      <c r="E126" s="297"/>
      <c r="F126" s="316" t="s">
        <v>1435</v>
      </c>
      <c r="G126" s="297"/>
      <c r="H126" s="297" t="s">
        <v>1486</v>
      </c>
      <c r="I126" s="297" t="s">
        <v>1437</v>
      </c>
      <c r="J126" s="297" t="s">
        <v>1485</v>
      </c>
      <c r="K126" s="338"/>
    </row>
    <row r="127" spans="2:11" ht="15" customHeight="1">
      <c r="B127" s="336"/>
      <c r="C127" s="297" t="s">
        <v>1446</v>
      </c>
      <c r="D127" s="297"/>
      <c r="E127" s="297"/>
      <c r="F127" s="316" t="s">
        <v>1441</v>
      </c>
      <c r="G127" s="297"/>
      <c r="H127" s="297" t="s">
        <v>1447</v>
      </c>
      <c r="I127" s="297" t="s">
        <v>1437</v>
      </c>
      <c r="J127" s="297">
        <v>15</v>
      </c>
      <c r="K127" s="338"/>
    </row>
    <row r="128" spans="2:11" ht="15" customHeight="1">
      <c r="B128" s="336"/>
      <c r="C128" s="318" t="s">
        <v>1448</v>
      </c>
      <c r="D128" s="318"/>
      <c r="E128" s="318"/>
      <c r="F128" s="319" t="s">
        <v>1441</v>
      </c>
      <c r="G128" s="318"/>
      <c r="H128" s="318" t="s">
        <v>1449</v>
      </c>
      <c r="I128" s="318" t="s">
        <v>1437</v>
      </c>
      <c r="J128" s="318">
        <v>15</v>
      </c>
      <c r="K128" s="338"/>
    </row>
    <row r="129" spans="2:11" ht="15" customHeight="1">
      <c r="B129" s="336"/>
      <c r="C129" s="318" t="s">
        <v>1450</v>
      </c>
      <c r="D129" s="318"/>
      <c r="E129" s="318"/>
      <c r="F129" s="319" t="s">
        <v>1441</v>
      </c>
      <c r="G129" s="318"/>
      <c r="H129" s="318" t="s">
        <v>1451</v>
      </c>
      <c r="I129" s="318" t="s">
        <v>1437</v>
      </c>
      <c r="J129" s="318">
        <v>20</v>
      </c>
      <c r="K129" s="338"/>
    </row>
    <row r="130" spans="2:11" ht="15" customHeight="1">
      <c r="B130" s="336"/>
      <c r="C130" s="318" t="s">
        <v>1452</v>
      </c>
      <c r="D130" s="318"/>
      <c r="E130" s="318"/>
      <c r="F130" s="319" t="s">
        <v>1441</v>
      </c>
      <c r="G130" s="318"/>
      <c r="H130" s="318" t="s">
        <v>1453</v>
      </c>
      <c r="I130" s="318" t="s">
        <v>1437</v>
      </c>
      <c r="J130" s="318">
        <v>20</v>
      </c>
      <c r="K130" s="338"/>
    </row>
    <row r="131" spans="2:11" ht="15" customHeight="1">
      <c r="B131" s="336"/>
      <c r="C131" s="297" t="s">
        <v>1440</v>
      </c>
      <c r="D131" s="297"/>
      <c r="E131" s="297"/>
      <c r="F131" s="316" t="s">
        <v>1441</v>
      </c>
      <c r="G131" s="297"/>
      <c r="H131" s="297" t="s">
        <v>1474</v>
      </c>
      <c r="I131" s="297" t="s">
        <v>1437</v>
      </c>
      <c r="J131" s="297">
        <v>50</v>
      </c>
      <c r="K131" s="338"/>
    </row>
    <row r="132" spans="2:11" ht="15" customHeight="1">
      <c r="B132" s="336"/>
      <c r="C132" s="297" t="s">
        <v>1454</v>
      </c>
      <c r="D132" s="297"/>
      <c r="E132" s="297"/>
      <c r="F132" s="316" t="s">
        <v>1441</v>
      </c>
      <c r="G132" s="297"/>
      <c r="H132" s="297" t="s">
        <v>1474</v>
      </c>
      <c r="I132" s="297" t="s">
        <v>1437</v>
      </c>
      <c r="J132" s="297">
        <v>50</v>
      </c>
      <c r="K132" s="338"/>
    </row>
    <row r="133" spans="2:11" ht="15" customHeight="1">
      <c r="B133" s="336"/>
      <c r="C133" s="297" t="s">
        <v>1460</v>
      </c>
      <c r="D133" s="297"/>
      <c r="E133" s="297"/>
      <c r="F133" s="316" t="s">
        <v>1441</v>
      </c>
      <c r="G133" s="297"/>
      <c r="H133" s="297" t="s">
        <v>1474</v>
      </c>
      <c r="I133" s="297" t="s">
        <v>1437</v>
      </c>
      <c r="J133" s="297">
        <v>50</v>
      </c>
      <c r="K133" s="338"/>
    </row>
    <row r="134" spans="2:11" ht="15" customHeight="1">
      <c r="B134" s="336"/>
      <c r="C134" s="297" t="s">
        <v>1462</v>
      </c>
      <c r="D134" s="297"/>
      <c r="E134" s="297"/>
      <c r="F134" s="316" t="s">
        <v>1441</v>
      </c>
      <c r="G134" s="297"/>
      <c r="H134" s="297" t="s">
        <v>1474</v>
      </c>
      <c r="I134" s="297" t="s">
        <v>1437</v>
      </c>
      <c r="J134" s="297">
        <v>50</v>
      </c>
      <c r="K134" s="338"/>
    </row>
    <row r="135" spans="2:11" ht="15" customHeight="1">
      <c r="B135" s="336"/>
      <c r="C135" s="297" t="s">
        <v>131</v>
      </c>
      <c r="D135" s="297"/>
      <c r="E135" s="297"/>
      <c r="F135" s="316" t="s">
        <v>1441</v>
      </c>
      <c r="G135" s="297"/>
      <c r="H135" s="297" t="s">
        <v>1487</v>
      </c>
      <c r="I135" s="297" t="s">
        <v>1437</v>
      </c>
      <c r="J135" s="297">
        <v>255</v>
      </c>
      <c r="K135" s="338"/>
    </row>
    <row r="136" spans="2:11" ht="15" customHeight="1">
      <c r="B136" s="336"/>
      <c r="C136" s="297" t="s">
        <v>1464</v>
      </c>
      <c r="D136" s="297"/>
      <c r="E136" s="297"/>
      <c r="F136" s="316" t="s">
        <v>1435</v>
      </c>
      <c r="G136" s="297"/>
      <c r="H136" s="297" t="s">
        <v>1488</v>
      </c>
      <c r="I136" s="297" t="s">
        <v>1466</v>
      </c>
      <c r="J136" s="297"/>
      <c r="K136" s="338"/>
    </row>
    <row r="137" spans="2:11" ht="15" customHeight="1">
      <c r="B137" s="336"/>
      <c r="C137" s="297" t="s">
        <v>1467</v>
      </c>
      <c r="D137" s="297"/>
      <c r="E137" s="297"/>
      <c r="F137" s="316" t="s">
        <v>1435</v>
      </c>
      <c r="G137" s="297"/>
      <c r="H137" s="297" t="s">
        <v>1489</v>
      </c>
      <c r="I137" s="297" t="s">
        <v>1469</v>
      </c>
      <c r="J137" s="297"/>
      <c r="K137" s="338"/>
    </row>
    <row r="138" spans="2:11" ht="15" customHeight="1">
      <c r="B138" s="336"/>
      <c r="C138" s="297" t="s">
        <v>1470</v>
      </c>
      <c r="D138" s="297"/>
      <c r="E138" s="297"/>
      <c r="F138" s="316" t="s">
        <v>1435</v>
      </c>
      <c r="G138" s="297"/>
      <c r="H138" s="297" t="s">
        <v>1470</v>
      </c>
      <c r="I138" s="297" t="s">
        <v>1469</v>
      </c>
      <c r="J138" s="297"/>
      <c r="K138" s="338"/>
    </row>
    <row r="139" spans="2:11" ht="15" customHeight="1">
      <c r="B139" s="336"/>
      <c r="C139" s="297" t="s">
        <v>37</v>
      </c>
      <c r="D139" s="297"/>
      <c r="E139" s="297"/>
      <c r="F139" s="316" t="s">
        <v>1435</v>
      </c>
      <c r="G139" s="297"/>
      <c r="H139" s="297" t="s">
        <v>1490</v>
      </c>
      <c r="I139" s="297" t="s">
        <v>1469</v>
      </c>
      <c r="J139" s="297"/>
      <c r="K139" s="338"/>
    </row>
    <row r="140" spans="2:11" ht="15" customHeight="1">
      <c r="B140" s="336"/>
      <c r="C140" s="297" t="s">
        <v>1491</v>
      </c>
      <c r="D140" s="297"/>
      <c r="E140" s="297"/>
      <c r="F140" s="316" t="s">
        <v>1435</v>
      </c>
      <c r="G140" s="297"/>
      <c r="H140" s="297" t="s">
        <v>1492</v>
      </c>
      <c r="I140" s="297" t="s">
        <v>1469</v>
      </c>
      <c r="J140" s="297"/>
      <c r="K140" s="338"/>
    </row>
    <row r="141" spans="2:11" ht="15" customHeight="1">
      <c r="B141" s="339"/>
      <c r="C141" s="340"/>
      <c r="D141" s="340"/>
      <c r="E141" s="340"/>
      <c r="F141" s="340"/>
      <c r="G141" s="340"/>
      <c r="H141" s="340"/>
      <c r="I141" s="340"/>
      <c r="J141" s="340"/>
      <c r="K141" s="341"/>
    </row>
    <row r="142" spans="2:11" ht="18.75" customHeight="1">
      <c r="B142" s="293"/>
      <c r="C142" s="293"/>
      <c r="D142" s="293"/>
      <c r="E142" s="293"/>
      <c r="F142" s="328"/>
      <c r="G142" s="293"/>
      <c r="H142" s="293"/>
      <c r="I142" s="293"/>
      <c r="J142" s="293"/>
      <c r="K142" s="293"/>
    </row>
    <row r="143" spans="2:11" ht="18.75" customHeight="1">
      <c r="B143" s="303"/>
      <c r="C143" s="303"/>
      <c r="D143" s="303"/>
      <c r="E143" s="303"/>
      <c r="F143" s="303"/>
      <c r="G143" s="303"/>
      <c r="H143" s="303"/>
      <c r="I143" s="303"/>
      <c r="J143" s="303"/>
      <c r="K143" s="303"/>
    </row>
    <row r="144" spans="2:11" ht="7.5" customHeight="1">
      <c r="B144" s="304"/>
      <c r="C144" s="305"/>
      <c r="D144" s="305"/>
      <c r="E144" s="305"/>
      <c r="F144" s="305"/>
      <c r="G144" s="305"/>
      <c r="H144" s="305"/>
      <c r="I144" s="305"/>
      <c r="J144" s="305"/>
      <c r="K144" s="306"/>
    </row>
    <row r="145" spans="2:11" ht="45" customHeight="1">
      <c r="B145" s="307"/>
      <c r="C145" s="418" t="s">
        <v>1493</v>
      </c>
      <c r="D145" s="418"/>
      <c r="E145" s="418"/>
      <c r="F145" s="418"/>
      <c r="G145" s="418"/>
      <c r="H145" s="418"/>
      <c r="I145" s="418"/>
      <c r="J145" s="418"/>
      <c r="K145" s="308"/>
    </row>
    <row r="146" spans="2:11" ht="17.25" customHeight="1">
      <c r="B146" s="307"/>
      <c r="C146" s="309" t="s">
        <v>1429</v>
      </c>
      <c r="D146" s="309"/>
      <c r="E146" s="309"/>
      <c r="F146" s="309" t="s">
        <v>1430</v>
      </c>
      <c r="G146" s="310"/>
      <c r="H146" s="309" t="s">
        <v>126</v>
      </c>
      <c r="I146" s="309" t="s">
        <v>56</v>
      </c>
      <c r="J146" s="309" t="s">
        <v>1431</v>
      </c>
      <c r="K146" s="308"/>
    </row>
    <row r="147" spans="2:11" ht="17.25" customHeight="1">
      <c r="B147" s="307"/>
      <c r="C147" s="311" t="s">
        <v>1432</v>
      </c>
      <c r="D147" s="311"/>
      <c r="E147" s="311"/>
      <c r="F147" s="312" t="s">
        <v>1433</v>
      </c>
      <c r="G147" s="313"/>
      <c r="H147" s="311"/>
      <c r="I147" s="311"/>
      <c r="J147" s="311" t="s">
        <v>1434</v>
      </c>
      <c r="K147" s="308"/>
    </row>
    <row r="148" spans="2:11" ht="5.25" customHeight="1">
      <c r="B148" s="317"/>
      <c r="C148" s="314"/>
      <c r="D148" s="314"/>
      <c r="E148" s="314"/>
      <c r="F148" s="314"/>
      <c r="G148" s="315"/>
      <c r="H148" s="314"/>
      <c r="I148" s="314"/>
      <c r="J148" s="314"/>
      <c r="K148" s="338"/>
    </row>
    <row r="149" spans="2:11" ht="15" customHeight="1">
      <c r="B149" s="317"/>
      <c r="C149" s="342" t="s">
        <v>1438</v>
      </c>
      <c r="D149" s="297"/>
      <c r="E149" s="297"/>
      <c r="F149" s="343" t="s">
        <v>1435</v>
      </c>
      <c r="G149" s="297"/>
      <c r="H149" s="342" t="s">
        <v>1474</v>
      </c>
      <c r="I149" s="342" t="s">
        <v>1437</v>
      </c>
      <c r="J149" s="342">
        <v>120</v>
      </c>
      <c r="K149" s="338"/>
    </row>
    <row r="150" spans="2:11" ht="15" customHeight="1">
      <c r="B150" s="317"/>
      <c r="C150" s="342" t="s">
        <v>1483</v>
      </c>
      <c r="D150" s="297"/>
      <c r="E150" s="297"/>
      <c r="F150" s="343" t="s">
        <v>1435</v>
      </c>
      <c r="G150" s="297"/>
      <c r="H150" s="342" t="s">
        <v>1494</v>
      </c>
      <c r="I150" s="342" t="s">
        <v>1437</v>
      </c>
      <c r="J150" s="342" t="s">
        <v>1485</v>
      </c>
      <c r="K150" s="338"/>
    </row>
    <row r="151" spans="2:11" ht="15" customHeight="1">
      <c r="B151" s="317"/>
      <c r="C151" s="342" t="s">
        <v>84</v>
      </c>
      <c r="D151" s="297"/>
      <c r="E151" s="297"/>
      <c r="F151" s="343" t="s">
        <v>1435</v>
      </c>
      <c r="G151" s="297"/>
      <c r="H151" s="342" t="s">
        <v>1495</v>
      </c>
      <c r="I151" s="342" t="s">
        <v>1437</v>
      </c>
      <c r="J151" s="342" t="s">
        <v>1485</v>
      </c>
      <c r="K151" s="338"/>
    </row>
    <row r="152" spans="2:11" ht="15" customHeight="1">
      <c r="B152" s="317"/>
      <c r="C152" s="342" t="s">
        <v>1440</v>
      </c>
      <c r="D152" s="297"/>
      <c r="E152" s="297"/>
      <c r="F152" s="343" t="s">
        <v>1441</v>
      </c>
      <c r="G152" s="297"/>
      <c r="H152" s="342" t="s">
        <v>1474</v>
      </c>
      <c r="I152" s="342" t="s">
        <v>1437</v>
      </c>
      <c r="J152" s="342">
        <v>50</v>
      </c>
      <c r="K152" s="338"/>
    </row>
    <row r="153" spans="2:11" ht="15" customHeight="1">
      <c r="B153" s="317"/>
      <c r="C153" s="342" t="s">
        <v>1443</v>
      </c>
      <c r="D153" s="297"/>
      <c r="E153" s="297"/>
      <c r="F153" s="343" t="s">
        <v>1435</v>
      </c>
      <c r="G153" s="297"/>
      <c r="H153" s="342" t="s">
        <v>1474</v>
      </c>
      <c r="I153" s="342" t="s">
        <v>1445</v>
      </c>
      <c r="J153" s="342"/>
      <c r="K153" s="338"/>
    </row>
    <row r="154" spans="2:11" ht="15" customHeight="1">
      <c r="B154" s="317"/>
      <c r="C154" s="342" t="s">
        <v>1454</v>
      </c>
      <c r="D154" s="297"/>
      <c r="E154" s="297"/>
      <c r="F154" s="343" t="s">
        <v>1441</v>
      </c>
      <c r="G154" s="297"/>
      <c r="H154" s="342" t="s">
        <v>1474</v>
      </c>
      <c r="I154" s="342" t="s">
        <v>1437</v>
      </c>
      <c r="J154" s="342">
        <v>50</v>
      </c>
      <c r="K154" s="338"/>
    </row>
    <row r="155" spans="2:11" ht="15" customHeight="1">
      <c r="B155" s="317"/>
      <c r="C155" s="342" t="s">
        <v>1462</v>
      </c>
      <c r="D155" s="297"/>
      <c r="E155" s="297"/>
      <c r="F155" s="343" t="s">
        <v>1441</v>
      </c>
      <c r="G155" s="297"/>
      <c r="H155" s="342" t="s">
        <v>1474</v>
      </c>
      <c r="I155" s="342" t="s">
        <v>1437</v>
      </c>
      <c r="J155" s="342">
        <v>50</v>
      </c>
      <c r="K155" s="338"/>
    </row>
    <row r="156" spans="2:11" ht="15" customHeight="1">
      <c r="B156" s="317"/>
      <c r="C156" s="342" t="s">
        <v>1460</v>
      </c>
      <c r="D156" s="297"/>
      <c r="E156" s="297"/>
      <c r="F156" s="343" t="s">
        <v>1441</v>
      </c>
      <c r="G156" s="297"/>
      <c r="H156" s="342" t="s">
        <v>1474</v>
      </c>
      <c r="I156" s="342" t="s">
        <v>1437</v>
      </c>
      <c r="J156" s="342">
        <v>50</v>
      </c>
      <c r="K156" s="338"/>
    </row>
    <row r="157" spans="2:11" ht="15" customHeight="1">
      <c r="B157" s="317"/>
      <c r="C157" s="342" t="s">
        <v>119</v>
      </c>
      <c r="D157" s="297"/>
      <c r="E157" s="297"/>
      <c r="F157" s="343" t="s">
        <v>1435</v>
      </c>
      <c r="G157" s="297"/>
      <c r="H157" s="342" t="s">
        <v>1496</v>
      </c>
      <c r="I157" s="342" t="s">
        <v>1437</v>
      </c>
      <c r="J157" s="342" t="s">
        <v>1497</v>
      </c>
      <c r="K157" s="338"/>
    </row>
    <row r="158" spans="2:11" ht="15" customHeight="1">
      <c r="B158" s="317"/>
      <c r="C158" s="342" t="s">
        <v>1498</v>
      </c>
      <c r="D158" s="297"/>
      <c r="E158" s="297"/>
      <c r="F158" s="343" t="s">
        <v>1435</v>
      </c>
      <c r="G158" s="297"/>
      <c r="H158" s="342" t="s">
        <v>1499</v>
      </c>
      <c r="I158" s="342" t="s">
        <v>1469</v>
      </c>
      <c r="J158" s="342"/>
      <c r="K158" s="338"/>
    </row>
    <row r="159" spans="2:11" ht="15" customHeight="1">
      <c r="B159" s="344"/>
      <c r="C159" s="326"/>
      <c r="D159" s="326"/>
      <c r="E159" s="326"/>
      <c r="F159" s="326"/>
      <c r="G159" s="326"/>
      <c r="H159" s="326"/>
      <c r="I159" s="326"/>
      <c r="J159" s="326"/>
      <c r="K159" s="345"/>
    </row>
    <row r="160" spans="2:11" ht="18.75" customHeight="1">
      <c r="B160" s="293"/>
      <c r="C160" s="297"/>
      <c r="D160" s="297"/>
      <c r="E160" s="297"/>
      <c r="F160" s="316"/>
      <c r="G160" s="297"/>
      <c r="H160" s="297"/>
      <c r="I160" s="297"/>
      <c r="J160" s="297"/>
      <c r="K160" s="293"/>
    </row>
    <row r="161" spans="2:11" ht="18.75" customHeight="1">
      <c r="B161" s="303"/>
      <c r="C161" s="303"/>
      <c r="D161" s="303"/>
      <c r="E161" s="303"/>
      <c r="F161" s="303"/>
      <c r="G161" s="303"/>
      <c r="H161" s="303"/>
      <c r="I161" s="303"/>
      <c r="J161" s="303"/>
      <c r="K161" s="303"/>
    </row>
    <row r="162" spans="2:11" ht="7.5" customHeight="1">
      <c r="B162" s="285"/>
      <c r="C162" s="286"/>
      <c r="D162" s="286"/>
      <c r="E162" s="286"/>
      <c r="F162" s="286"/>
      <c r="G162" s="286"/>
      <c r="H162" s="286"/>
      <c r="I162" s="286"/>
      <c r="J162" s="286"/>
      <c r="K162" s="287"/>
    </row>
    <row r="163" spans="2:11" ht="45" customHeight="1">
      <c r="B163" s="288"/>
      <c r="C163" s="414" t="s">
        <v>1500</v>
      </c>
      <c r="D163" s="414"/>
      <c r="E163" s="414"/>
      <c r="F163" s="414"/>
      <c r="G163" s="414"/>
      <c r="H163" s="414"/>
      <c r="I163" s="414"/>
      <c r="J163" s="414"/>
      <c r="K163" s="289"/>
    </row>
    <row r="164" spans="2:11" ht="17.25" customHeight="1">
      <c r="B164" s="288"/>
      <c r="C164" s="309" t="s">
        <v>1429</v>
      </c>
      <c r="D164" s="309"/>
      <c r="E164" s="309"/>
      <c r="F164" s="309" t="s">
        <v>1430</v>
      </c>
      <c r="G164" s="346"/>
      <c r="H164" s="347" t="s">
        <v>126</v>
      </c>
      <c r="I164" s="347" t="s">
        <v>56</v>
      </c>
      <c r="J164" s="309" t="s">
        <v>1431</v>
      </c>
      <c r="K164" s="289"/>
    </row>
    <row r="165" spans="2:11" ht="17.25" customHeight="1">
      <c r="B165" s="290"/>
      <c r="C165" s="311" t="s">
        <v>1432</v>
      </c>
      <c r="D165" s="311"/>
      <c r="E165" s="311"/>
      <c r="F165" s="312" t="s">
        <v>1433</v>
      </c>
      <c r="G165" s="348"/>
      <c r="H165" s="349"/>
      <c r="I165" s="349"/>
      <c r="J165" s="311" t="s">
        <v>1434</v>
      </c>
      <c r="K165" s="291"/>
    </row>
    <row r="166" spans="2:11" ht="5.25" customHeight="1">
      <c r="B166" s="317"/>
      <c r="C166" s="314"/>
      <c r="D166" s="314"/>
      <c r="E166" s="314"/>
      <c r="F166" s="314"/>
      <c r="G166" s="315"/>
      <c r="H166" s="314"/>
      <c r="I166" s="314"/>
      <c r="J166" s="314"/>
      <c r="K166" s="338"/>
    </row>
    <row r="167" spans="2:11" ht="15" customHeight="1">
      <c r="B167" s="317"/>
      <c r="C167" s="297" t="s">
        <v>1438</v>
      </c>
      <c r="D167" s="297"/>
      <c r="E167" s="297"/>
      <c r="F167" s="316" t="s">
        <v>1435</v>
      </c>
      <c r="G167" s="297"/>
      <c r="H167" s="297" t="s">
        <v>1474</v>
      </c>
      <c r="I167" s="297" t="s">
        <v>1437</v>
      </c>
      <c r="J167" s="297">
        <v>120</v>
      </c>
      <c r="K167" s="338"/>
    </row>
    <row r="168" spans="2:11" ht="15" customHeight="1">
      <c r="B168" s="317"/>
      <c r="C168" s="297" t="s">
        <v>1483</v>
      </c>
      <c r="D168" s="297"/>
      <c r="E168" s="297"/>
      <c r="F168" s="316" t="s">
        <v>1435</v>
      </c>
      <c r="G168" s="297"/>
      <c r="H168" s="297" t="s">
        <v>1484</v>
      </c>
      <c r="I168" s="297" t="s">
        <v>1437</v>
      </c>
      <c r="J168" s="297" t="s">
        <v>1485</v>
      </c>
      <c r="K168" s="338"/>
    </row>
    <row r="169" spans="2:11" ht="15" customHeight="1">
      <c r="B169" s="317"/>
      <c r="C169" s="297" t="s">
        <v>84</v>
      </c>
      <c r="D169" s="297"/>
      <c r="E169" s="297"/>
      <c r="F169" s="316" t="s">
        <v>1435</v>
      </c>
      <c r="G169" s="297"/>
      <c r="H169" s="297" t="s">
        <v>1501</v>
      </c>
      <c r="I169" s="297" t="s">
        <v>1437</v>
      </c>
      <c r="J169" s="297" t="s">
        <v>1485</v>
      </c>
      <c r="K169" s="338"/>
    </row>
    <row r="170" spans="2:11" ht="15" customHeight="1">
      <c r="B170" s="317"/>
      <c r="C170" s="297" t="s">
        <v>1440</v>
      </c>
      <c r="D170" s="297"/>
      <c r="E170" s="297"/>
      <c r="F170" s="316" t="s">
        <v>1441</v>
      </c>
      <c r="G170" s="297"/>
      <c r="H170" s="297" t="s">
        <v>1501</v>
      </c>
      <c r="I170" s="297" t="s">
        <v>1437</v>
      </c>
      <c r="J170" s="297">
        <v>50</v>
      </c>
      <c r="K170" s="338"/>
    </row>
    <row r="171" spans="2:11" ht="15" customHeight="1">
      <c r="B171" s="317"/>
      <c r="C171" s="297" t="s">
        <v>1443</v>
      </c>
      <c r="D171" s="297"/>
      <c r="E171" s="297"/>
      <c r="F171" s="316" t="s">
        <v>1435</v>
      </c>
      <c r="G171" s="297"/>
      <c r="H171" s="297" t="s">
        <v>1501</v>
      </c>
      <c r="I171" s="297" t="s">
        <v>1445</v>
      </c>
      <c r="J171" s="297"/>
      <c r="K171" s="338"/>
    </row>
    <row r="172" spans="2:11" ht="15" customHeight="1">
      <c r="B172" s="317"/>
      <c r="C172" s="297" t="s">
        <v>1454</v>
      </c>
      <c r="D172" s="297"/>
      <c r="E172" s="297"/>
      <c r="F172" s="316" t="s">
        <v>1441</v>
      </c>
      <c r="G172" s="297"/>
      <c r="H172" s="297" t="s">
        <v>1501</v>
      </c>
      <c r="I172" s="297" t="s">
        <v>1437</v>
      </c>
      <c r="J172" s="297">
        <v>50</v>
      </c>
      <c r="K172" s="338"/>
    </row>
    <row r="173" spans="2:11" ht="15" customHeight="1">
      <c r="B173" s="317"/>
      <c r="C173" s="297" t="s">
        <v>1462</v>
      </c>
      <c r="D173" s="297"/>
      <c r="E173" s="297"/>
      <c r="F173" s="316" t="s">
        <v>1441</v>
      </c>
      <c r="G173" s="297"/>
      <c r="H173" s="297" t="s">
        <v>1501</v>
      </c>
      <c r="I173" s="297" t="s">
        <v>1437</v>
      </c>
      <c r="J173" s="297">
        <v>50</v>
      </c>
      <c r="K173" s="338"/>
    </row>
    <row r="174" spans="2:11" ht="15" customHeight="1">
      <c r="B174" s="317"/>
      <c r="C174" s="297" t="s">
        <v>1460</v>
      </c>
      <c r="D174" s="297"/>
      <c r="E174" s="297"/>
      <c r="F174" s="316" t="s">
        <v>1441</v>
      </c>
      <c r="G174" s="297"/>
      <c r="H174" s="297" t="s">
        <v>1501</v>
      </c>
      <c r="I174" s="297" t="s">
        <v>1437</v>
      </c>
      <c r="J174" s="297">
        <v>50</v>
      </c>
      <c r="K174" s="338"/>
    </row>
    <row r="175" spans="2:11" ht="15" customHeight="1">
      <c r="B175" s="317"/>
      <c r="C175" s="297" t="s">
        <v>125</v>
      </c>
      <c r="D175" s="297"/>
      <c r="E175" s="297"/>
      <c r="F175" s="316" t="s">
        <v>1435</v>
      </c>
      <c r="G175" s="297"/>
      <c r="H175" s="297" t="s">
        <v>1502</v>
      </c>
      <c r="I175" s="297" t="s">
        <v>1503</v>
      </c>
      <c r="J175" s="297"/>
      <c r="K175" s="338"/>
    </row>
    <row r="176" spans="2:11" ht="15" customHeight="1">
      <c r="B176" s="317"/>
      <c r="C176" s="297" t="s">
        <v>56</v>
      </c>
      <c r="D176" s="297"/>
      <c r="E176" s="297"/>
      <c r="F176" s="316" t="s">
        <v>1435</v>
      </c>
      <c r="G176" s="297"/>
      <c r="H176" s="297" t="s">
        <v>1504</v>
      </c>
      <c r="I176" s="297" t="s">
        <v>1505</v>
      </c>
      <c r="J176" s="297">
        <v>1</v>
      </c>
      <c r="K176" s="338"/>
    </row>
    <row r="177" spans="2:11" ht="15" customHeight="1">
      <c r="B177" s="317"/>
      <c r="C177" s="297" t="s">
        <v>52</v>
      </c>
      <c r="D177" s="297"/>
      <c r="E177" s="297"/>
      <c r="F177" s="316" t="s">
        <v>1435</v>
      </c>
      <c r="G177" s="297"/>
      <c r="H177" s="297" t="s">
        <v>1506</v>
      </c>
      <c r="I177" s="297" t="s">
        <v>1437</v>
      </c>
      <c r="J177" s="297">
        <v>20</v>
      </c>
      <c r="K177" s="338"/>
    </row>
    <row r="178" spans="2:11" ht="15" customHeight="1">
      <c r="B178" s="317"/>
      <c r="C178" s="297" t="s">
        <v>126</v>
      </c>
      <c r="D178" s="297"/>
      <c r="E178" s="297"/>
      <c r="F178" s="316" t="s">
        <v>1435</v>
      </c>
      <c r="G178" s="297"/>
      <c r="H178" s="297" t="s">
        <v>1507</v>
      </c>
      <c r="I178" s="297" t="s">
        <v>1437</v>
      </c>
      <c r="J178" s="297">
        <v>255</v>
      </c>
      <c r="K178" s="338"/>
    </row>
    <row r="179" spans="2:11" ht="15" customHeight="1">
      <c r="B179" s="317"/>
      <c r="C179" s="297" t="s">
        <v>127</v>
      </c>
      <c r="D179" s="297"/>
      <c r="E179" s="297"/>
      <c r="F179" s="316" t="s">
        <v>1435</v>
      </c>
      <c r="G179" s="297"/>
      <c r="H179" s="297" t="s">
        <v>1400</v>
      </c>
      <c r="I179" s="297" t="s">
        <v>1437</v>
      </c>
      <c r="J179" s="297">
        <v>10</v>
      </c>
      <c r="K179" s="338"/>
    </row>
    <row r="180" spans="2:11" ht="15" customHeight="1">
      <c r="B180" s="317"/>
      <c r="C180" s="297" t="s">
        <v>128</v>
      </c>
      <c r="D180" s="297"/>
      <c r="E180" s="297"/>
      <c r="F180" s="316" t="s">
        <v>1435</v>
      </c>
      <c r="G180" s="297"/>
      <c r="H180" s="297" t="s">
        <v>1508</v>
      </c>
      <c r="I180" s="297" t="s">
        <v>1469</v>
      </c>
      <c r="J180" s="297"/>
      <c r="K180" s="338"/>
    </row>
    <row r="181" spans="2:11" ht="15" customHeight="1">
      <c r="B181" s="317"/>
      <c r="C181" s="297" t="s">
        <v>1509</v>
      </c>
      <c r="D181" s="297"/>
      <c r="E181" s="297"/>
      <c r="F181" s="316" t="s">
        <v>1435</v>
      </c>
      <c r="G181" s="297"/>
      <c r="H181" s="297" t="s">
        <v>1510</v>
      </c>
      <c r="I181" s="297" t="s">
        <v>1469</v>
      </c>
      <c r="J181" s="297"/>
      <c r="K181" s="338"/>
    </row>
    <row r="182" spans="2:11" ht="15" customHeight="1">
      <c r="B182" s="317"/>
      <c r="C182" s="297" t="s">
        <v>1498</v>
      </c>
      <c r="D182" s="297"/>
      <c r="E182" s="297"/>
      <c r="F182" s="316" t="s">
        <v>1435</v>
      </c>
      <c r="G182" s="297"/>
      <c r="H182" s="297" t="s">
        <v>1511</v>
      </c>
      <c r="I182" s="297" t="s">
        <v>1469</v>
      </c>
      <c r="J182" s="297"/>
      <c r="K182" s="338"/>
    </row>
    <row r="183" spans="2:11" ht="15" customHeight="1">
      <c r="B183" s="317"/>
      <c r="C183" s="297" t="s">
        <v>130</v>
      </c>
      <c r="D183" s="297"/>
      <c r="E183" s="297"/>
      <c r="F183" s="316" t="s">
        <v>1441</v>
      </c>
      <c r="G183" s="297"/>
      <c r="H183" s="297" t="s">
        <v>1512</v>
      </c>
      <c r="I183" s="297" t="s">
        <v>1437</v>
      </c>
      <c r="J183" s="297">
        <v>50</v>
      </c>
      <c r="K183" s="338"/>
    </row>
    <row r="184" spans="2:11" ht="15" customHeight="1">
      <c r="B184" s="317"/>
      <c r="C184" s="297" t="s">
        <v>1513</v>
      </c>
      <c r="D184" s="297"/>
      <c r="E184" s="297"/>
      <c r="F184" s="316" t="s">
        <v>1441</v>
      </c>
      <c r="G184" s="297"/>
      <c r="H184" s="297" t="s">
        <v>1514</v>
      </c>
      <c r="I184" s="297" t="s">
        <v>1515</v>
      </c>
      <c r="J184" s="297"/>
      <c r="K184" s="338"/>
    </row>
    <row r="185" spans="2:11" ht="15" customHeight="1">
      <c r="B185" s="317"/>
      <c r="C185" s="297" t="s">
        <v>1516</v>
      </c>
      <c r="D185" s="297"/>
      <c r="E185" s="297"/>
      <c r="F185" s="316" t="s">
        <v>1441</v>
      </c>
      <c r="G185" s="297"/>
      <c r="H185" s="297" t="s">
        <v>1517</v>
      </c>
      <c r="I185" s="297" t="s">
        <v>1515</v>
      </c>
      <c r="J185" s="297"/>
      <c r="K185" s="338"/>
    </row>
    <row r="186" spans="2:11" ht="15" customHeight="1">
      <c r="B186" s="317"/>
      <c r="C186" s="297" t="s">
        <v>1518</v>
      </c>
      <c r="D186" s="297"/>
      <c r="E186" s="297"/>
      <c r="F186" s="316" t="s">
        <v>1441</v>
      </c>
      <c r="G186" s="297"/>
      <c r="H186" s="297" t="s">
        <v>1519</v>
      </c>
      <c r="I186" s="297" t="s">
        <v>1515</v>
      </c>
      <c r="J186" s="297"/>
      <c r="K186" s="338"/>
    </row>
    <row r="187" spans="2:11" ht="15" customHeight="1">
      <c r="B187" s="317"/>
      <c r="C187" s="350" t="s">
        <v>1520</v>
      </c>
      <c r="D187" s="297"/>
      <c r="E187" s="297"/>
      <c r="F187" s="316" t="s">
        <v>1441</v>
      </c>
      <c r="G187" s="297"/>
      <c r="H187" s="297" t="s">
        <v>1521</v>
      </c>
      <c r="I187" s="297" t="s">
        <v>1522</v>
      </c>
      <c r="J187" s="351" t="s">
        <v>1523</v>
      </c>
      <c r="K187" s="338"/>
    </row>
    <row r="188" spans="2:11" ht="15" customHeight="1">
      <c r="B188" s="317"/>
      <c r="C188" s="302" t="s">
        <v>41</v>
      </c>
      <c r="D188" s="297"/>
      <c r="E188" s="297"/>
      <c r="F188" s="316" t="s">
        <v>1435</v>
      </c>
      <c r="G188" s="297"/>
      <c r="H188" s="293" t="s">
        <v>1524</v>
      </c>
      <c r="I188" s="297" t="s">
        <v>1525</v>
      </c>
      <c r="J188" s="297"/>
      <c r="K188" s="338"/>
    </row>
    <row r="189" spans="2:11" ht="15" customHeight="1">
      <c r="B189" s="317"/>
      <c r="C189" s="302" t="s">
        <v>1526</v>
      </c>
      <c r="D189" s="297"/>
      <c r="E189" s="297"/>
      <c r="F189" s="316" t="s">
        <v>1435</v>
      </c>
      <c r="G189" s="297"/>
      <c r="H189" s="297" t="s">
        <v>1527</v>
      </c>
      <c r="I189" s="297" t="s">
        <v>1469</v>
      </c>
      <c r="J189" s="297"/>
      <c r="K189" s="338"/>
    </row>
    <row r="190" spans="2:11" ht="15" customHeight="1">
      <c r="B190" s="317"/>
      <c r="C190" s="302" t="s">
        <v>1528</v>
      </c>
      <c r="D190" s="297"/>
      <c r="E190" s="297"/>
      <c r="F190" s="316" t="s">
        <v>1435</v>
      </c>
      <c r="G190" s="297"/>
      <c r="H190" s="297" t="s">
        <v>1529</v>
      </c>
      <c r="I190" s="297" t="s">
        <v>1469</v>
      </c>
      <c r="J190" s="297"/>
      <c r="K190" s="338"/>
    </row>
    <row r="191" spans="2:11" ht="15" customHeight="1">
      <c r="B191" s="317"/>
      <c r="C191" s="302" t="s">
        <v>1530</v>
      </c>
      <c r="D191" s="297"/>
      <c r="E191" s="297"/>
      <c r="F191" s="316" t="s">
        <v>1441</v>
      </c>
      <c r="G191" s="297"/>
      <c r="H191" s="297" t="s">
        <v>1531</v>
      </c>
      <c r="I191" s="297" t="s">
        <v>1469</v>
      </c>
      <c r="J191" s="297"/>
      <c r="K191" s="338"/>
    </row>
    <row r="192" spans="2:11" ht="15" customHeight="1">
      <c r="B192" s="344"/>
      <c r="C192" s="352"/>
      <c r="D192" s="326"/>
      <c r="E192" s="326"/>
      <c r="F192" s="326"/>
      <c r="G192" s="326"/>
      <c r="H192" s="326"/>
      <c r="I192" s="326"/>
      <c r="J192" s="326"/>
      <c r="K192" s="345"/>
    </row>
    <row r="193" spans="2:11" ht="18.75" customHeight="1">
      <c r="B193" s="293"/>
      <c r="C193" s="297"/>
      <c r="D193" s="297"/>
      <c r="E193" s="297"/>
      <c r="F193" s="316"/>
      <c r="G193" s="297"/>
      <c r="H193" s="297"/>
      <c r="I193" s="297"/>
      <c r="J193" s="297"/>
      <c r="K193" s="293"/>
    </row>
    <row r="194" spans="2:11" ht="18.75" customHeight="1">
      <c r="B194" s="293"/>
      <c r="C194" s="297"/>
      <c r="D194" s="297"/>
      <c r="E194" s="297"/>
      <c r="F194" s="316"/>
      <c r="G194" s="297"/>
      <c r="H194" s="297"/>
      <c r="I194" s="297"/>
      <c r="J194" s="297"/>
      <c r="K194" s="293"/>
    </row>
    <row r="195" spans="2:11" ht="18.75" customHeight="1">
      <c r="B195" s="303"/>
      <c r="C195" s="303"/>
      <c r="D195" s="303"/>
      <c r="E195" s="303"/>
      <c r="F195" s="303"/>
      <c r="G195" s="303"/>
      <c r="H195" s="303"/>
      <c r="I195" s="303"/>
      <c r="J195" s="303"/>
      <c r="K195" s="303"/>
    </row>
    <row r="196" spans="2:11">
      <c r="B196" s="285"/>
      <c r="C196" s="286"/>
      <c r="D196" s="286"/>
      <c r="E196" s="286"/>
      <c r="F196" s="286"/>
      <c r="G196" s="286"/>
      <c r="H196" s="286"/>
      <c r="I196" s="286"/>
      <c r="J196" s="286"/>
      <c r="K196" s="287"/>
    </row>
    <row r="197" spans="2:11" ht="21">
      <c r="B197" s="288"/>
      <c r="C197" s="414" t="s">
        <v>1532</v>
      </c>
      <c r="D197" s="414"/>
      <c r="E197" s="414"/>
      <c r="F197" s="414"/>
      <c r="G197" s="414"/>
      <c r="H197" s="414"/>
      <c r="I197" s="414"/>
      <c r="J197" s="414"/>
      <c r="K197" s="289"/>
    </row>
    <row r="198" spans="2:11" ht="25.5" customHeight="1">
      <c r="B198" s="288"/>
      <c r="C198" s="353" t="s">
        <v>1533</v>
      </c>
      <c r="D198" s="353"/>
      <c r="E198" s="353"/>
      <c r="F198" s="353" t="s">
        <v>1534</v>
      </c>
      <c r="G198" s="354"/>
      <c r="H198" s="419" t="s">
        <v>1535</v>
      </c>
      <c r="I198" s="419"/>
      <c r="J198" s="419"/>
      <c r="K198" s="289"/>
    </row>
    <row r="199" spans="2:11" ht="5.25" customHeight="1">
      <c r="B199" s="317"/>
      <c r="C199" s="314"/>
      <c r="D199" s="314"/>
      <c r="E199" s="314"/>
      <c r="F199" s="314"/>
      <c r="G199" s="297"/>
      <c r="H199" s="314"/>
      <c r="I199" s="314"/>
      <c r="J199" s="314"/>
      <c r="K199" s="338"/>
    </row>
    <row r="200" spans="2:11" ht="15" customHeight="1">
      <c r="B200" s="317"/>
      <c r="C200" s="297" t="s">
        <v>1525</v>
      </c>
      <c r="D200" s="297"/>
      <c r="E200" s="297"/>
      <c r="F200" s="316" t="s">
        <v>42</v>
      </c>
      <c r="G200" s="297"/>
      <c r="H200" s="416" t="s">
        <v>1536</v>
      </c>
      <c r="I200" s="416"/>
      <c r="J200" s="416"/>
      <c r="K200" s="338"/>
    </row>
    <row r="201" spans="2:11" ht="15" customHeight="1">
      <c r="B201" s="317"/>
      <c r="C201" s="323"/>
      <c r="D201" s="297"/>
      <c r="E201" s="297"/>
      <c r="F201" s="316" t="s">
        <v>43</v>
      </c>
      <c r="G201" s="297"/>
      <c r="H201" s="416" t="s">
        <v>1537</v>
      </c>
      <c r="I201" s="416"/>
      <c r="J201" s="416"/>
      <c r="K201" s="338"/>
    </row>
    <row r="202" spans="2:11" ht="15" customHeight="1">
      <c r="B202" s="317"/>
      <c r="C202" s="323"/>
      <c r="D202" s="297"/>
      <c r="E202" s="297"/>
      <c r="F202" s="316" t="s">
        <v>46</v>
      </c>
      <c r="G202" s="297"/>
      <c r="H202" s="416" t="s">
        <v>1538</v>
      </c>
      <c r="I202" s="416"/>
      <c r="J202" s="416"/>
      <c r="K202" s="338"/>
    </row>
    <row r="203" spans="2:11" ht="15" customHeight="1">
      <c r="B203" s="317"/>
      <c r="C203" s="297"/>
      <c r="D203" s="297"/>
      <c r="E203" s="297"/>
      <c r="F203" s="316" t="s">
        <v>44</v>
      </c>
      <c r="G203" s="297"/>
      <c r="H203" s="416" t="s">
        <v>1539</v>
      </c>
      <c r="I203" s="416"/>
      <c r="J203" s="416"/>
      <c r="K203" s="338"/>
    </row>
    <row r="204" spans="2:11" ht="15" customHeight="1">
      <c r="B204" s="317"/>
      <c r="C204" s="297"/>
      <c r="D204" s="297"/>
      <c r="E204" s="297"/>
      <c r="F204" s="316" t="s">
        <v>45</v>
      </c>
      <c r="G204" s="297"/>
      <c r="H204" s="416" t="s">
        <v>1540</v>
      </c>
      <c r="I204" s="416"/>
      <c r="J204" s="416"/>
      <c r="K204" s="338"/>
    </row>
    <row r="205" spans="2:11" ht="15" customHeight="1">
      <c r="B205" s="317"/>
      <c r="C205" s="297"/>
      <c r="D205" s="297"/>
      <c r="E205" s="297"/>
      <c r="F205" s="316"/>
      <c r="G205" s="297"/>
      <c r="H205" s="297"/>
      <c r="I205" s="297"/>
      <c r="J205" s="297"/>
      <c r="K205" s="338"/>
    </row>
    <row r="206" spans="2:11" ht="15" customHeight="1">
      <c r="B206" s="317"/>
      <c r="C206" s="297" t="s">
        <v>1481</v>
      </c>
      <c r="D206" s="297"/>
      <c r="E206" s="297"/>
      <c r="F206" s="316" t="s">
        <v>77</v>
      </c>
      <c r="G206" s="297"/>
      <c r="H206" s="416" t="s">
        <v>1541</v>
      </c>
      <c r="I206" s="416"/>
      <c r="J206" s="416"/>
      <c r="K206" s="338"/>
    </row>
    <row r="207" spans="2:11" ht="15" customHeight="1">
      <c r="B207" s="317"/>
      <c r="C207" s="323"/>
      <c r="D207" s="297"/>
      <c r="E207" s="297"/>
      <c r="F207" s="316" t="s">
        <v>1379</v>
      </c>
      <c r="G207" s="297"/>
      <c r="H207" s="416" t="s">
        <v>1380</v>
      </c>
      <c r="I207" s="416"/>
      <c r="J207" s="416"/>
      <c r="K207" s="338"/>
    </row>
    <row r="208" spans="2:11" ht="15" customHeight="1">
      <c r="B208" s="317"/>
      <c r="C208" s="297"/>
      <c r="D208" s="297"/>
      <c r="E208" s="297"/>
      <c r="F208" s="316" t="s">
        <v>1377</v>
      </c>
      <c r="G208" s="297"/>
      <c r="H208" s="416" t="s">
        <v>1542</v>
      </c>
      <c r="I208" s="416"/>
      <c r="J208" s="416"/>
      <c r="K208" s="338"/>
    </row>
    <row r="209" spans="2:11" ht="15" customHeight="1">
      <c r="B209" s="355"/>
      <c r="C209" s="323"/>
      <c r="D209" s="323"/>
      <c r="E209" s="323"/>
      <c r="F209" s="316" t="s">
        <v>1381</v>
      </c>
      <c r="G209" s="302"/>
      <c r="H209" s="420" t="s">
        <v>1382</v>
      </c>
      <c r="I209" s="420"/>
      <c r="J209" s="420"/>
      <c r="K209" s="356"/>
    </row>
    <row r="210" spans="2:11" ht="15" customHeight="1">
      <c r="B210" s="355"/>
      <c r="C210" s="323"/>
      <c r="D210" s="323"/>
      <c r="E210" s="323"/>
      <c r="F210" s="316" t="s">
        <v>1383</v>
      </c>
      <c r="G210" s="302"/>
      <c r="H210" s="420" t="s">
        <v>1025</v>
      </c>
      <c r="I210" s="420"/>
      <c r="J210" s="420"/>
      <c r="K210" s="356"/>
    </row>
    <row r="211" spans="2:11" ht="15" customHeight="1">
      <c r="B211" s="355"/>
      <c r="C211" s="323"/>
      <c r="D211" s="323"/>
      <c r="E211" s="323"/>
      <c r="F211" s="357"/>
      <c r="G211" s="302"/>
      <c r="H211" s="358"/>
      <c r="I211" s="358"/>
      <c r="J211" s="358"/>
      <c r="K211" s="356"/>
    </row>
    <row r="212" spans="2:11" ht="15" customHeight="1">
      <c r="B212" s="355"/>
      <c r="C212" s="297" t="s">
        <v>1505</v>
      </c>
      <c r="D212" s="323"/>
      <c r="E212" s="323"/>
      <c r="F212" s="316">
        <v>1</v>
      </c>
      <c r="G212" s="302"/>
      <c r="H212" s="420" t="s">
        <v>1543</v>
      </c>
      <c r="I212" s="420"/>
      <c r="J212" s="420"/>
      <c r="K212" s="356"/>
    </row>
    <row r="213" spans="2:11" ht="15" customHeight="1">
      <c r="B213" s="355"/>
      <c r="C213" s="323"/>
      <c r="D213" s="323"/>
      <c r="E213" s="323"/>
      <c r="F213" s="316">
        <v>2</v>
      </c>
      <c r="G213" s="302"/>
      <c r="H213" s="420" t="s">
        <v>1544</v>
      </c>
      <c r="I213" s="420"/>
      <c r="J213" s="420"/>
      <c r="K213" s="356"/>
    </row>
    <row r="214" spans="2:11" ht="15" customHeight="1">
      <c r="B214" s="355"/>
      <c r="C214" s="323"/>
      <c r="D214" s="323"/>
      <c r="E214" s="323"/>
      <c r="F214" s="316">
        <v>3</v>
      </c>
      <c r="G214" s="302"/>
      <c r="H214" s="420" t="s">
        <v>1545</v>
      </c>
      <c r="I214" s="420"/>
      <c r="J214" s="420"/>
      <c r="K214" s="356"/>
    </row>
    <row r="215" spans="2:11" ht="15" customHeight="1">
      <c r="B215" s="355"/>
      <c r="C215" s="323"/>
      <c r="D215" s="323"/>
      <c r="E215" s="323"/>
      <c r="F215" s="316">
        <v>4</v>
      </c>
      <c r="G215" s="302"/>
      <c r="H215" s="420" t="s">
        <v>1546</v>
      </c>
      <c r="I215" s="420"/>
      <c r="J215" s="420"/>
      <c r="K215" s="356"/>
    </row>
    <row r="216" spans="2:11" ht="12.75" customHeight="1">
      <c r="B216" s="359"/>
      <c r="C216" s="360"/>
      <c r="D216" s="360"/>
      <c r="E216" s="360"/>
      <c r="F216" s="360"/>
      <c r="G216" s="360"/>
      <c r="H216" s="360"/>
      <c r="I216" s="360"/>
      <c r="J216" s="360"/>
      <c r="K216" s="361"/>
    </row>
  </sheetData>
  <sheetProtection formatCells="0" formatColumns="0" formatRows="0" insertColumns="0" insertRows="0" insertHyperlinks="0" deleteColumns="0" deleteRows="0" sort="0" autoFilter="0" pivotTables="0"/>
  <mergeCells count="77">
    <mergeCell ref="C197:J197"/>
    <mergeCell ref="H215:J215"/>
    <mergeCell ref="H213:J213"/>
    <mergeCell ref="H210:J210"/>
    <mergeCell ref="H209:J209"/>
    <mergeCell ref="H207:J207"/>
    <mergeCell ref="H208:J208"/>
    <mergeCell ref="H203:J203"/>
    <mergeCell ref="H201:J201"/>
    <mergeCell ref="H212:J212"/>
    <mergeCell ref="H214:J214"/>
    <mergeCell ref="H206:J206"/>
    <mergeCell ref="H204:J204"/>
    <mergeCell ref="H202:J202"/>
    <mergeCell ref="D57:J57"/>
    <mergeCell ref="H200:J200"/>
    <mergeCell ref="D60:J60"/>
    <mergeCell ref="D63:J63"/>
    <mergeCell ref="D64:J64"/>
    <mergeCell ref="D66:J66"/>
    <mergeCell ref="D65:J65"/>
    <mergeCell ref="C100:J100"/>
    <mergeCell ref="D61:J61"/>
    <mergeCell ref="D67:J67"/>
    <mergeCell ref="D68:J68"/>
    <mergeCell ref="C73:J73"/>
    <mergeCell ref="H198:J198"/>
    <mergeCell ref="C163:J163"/>
    <mergeCell ref="C120:J120"/>
    <mergeCell ref="C145:J145"/>
    <mergeCell ref="D58:J58"/>
    <mergeCell ref="D59:J59"/>
    <mergeCell ref="C50:J50"/>
    <mergeCell ref="G38:J38"/>
    <mergeCell ref="G39:J39"/>
    <mergeCell ref="G40:J40"/>
    <mergeCell ref="G41:J41"/>
    <mergeCell ref="G42:J42"/>
    <mergeCell ref="G43:J43"/>
    <mergeCell ref="D45:J45"/>
    <mergeCell ref="E46:J46"/>
    <mergeCell ref="E47:J47"/>
    <mergeCell ref="C52:J52"/>
    <mergeCell ref="C53:J53"/>
    <mergeCell ref="C55:J55"/>
    <mergeCell ref="D56:J56"/>
    <mergeCell ref="D33:J33"/>
    <mergeCell ref="G34:J34"/>
    <mergeCell ref="G35:J35"/>
    <mergeCell ref="D49:J49"/>
    <mergeCell ref="E48:J48"/>
    <mergeCell ref="G36:J36"/>
    <mergeCell ref="G37:J37"/>
    <mergeCell ref="D31:J31"/>
    <mergeCell ref="C24:J24"/>
    <mergeCell ref="D32:J32"/>
    <mergeCell ref="F18:J18"/>
    <mergeCell ref="F21:J21"/>
    <mergeCell ref="C23:J23"/>
    <mergeCell ref="D25:J25"/>
    <mergeCell ref="D26:J26"/>
    <mergeCell ref="D28:J28"/>
    <mergeCell ref="D29:J29"/>
    <mergeCell ref="F19:J19"/>
    <mergeCell ref="F20:J20"/>
    <mergeCell ref="D14:J14"/>
    <mergeCell ref="D15:J15"/>
    <mergeCell ref="F16:J16"/>
    <mergeCell ref="F17:J17"/>
    <mergeCell ref="C9:J9"/>
    <mergeCell ref="D10:J10"/>
    <mergeCell ref="D13:J13"/>
    <mergeCell ref="C3:J3"/>
    <mergeCell ref="C4:J4"/>
    <mergeCell ref="C6:J6"/>
    <mergeCell ref="C7:J7"/>
    <mergeCell ref="D11:J11"/>
  </mergeCells>
  <pageMargins left="0.59027779999999996" right="0.59027779999999996" top="0.59027779999999996" bottom="0.59027779999999996" header="0" footer="0"/>
  <pageSetup paperSize="9" scale="77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BR86"/>
  <sheetViews>
    <sheetView showGridLines="0" workbookViewId="0">
      <pane ySplit="1" topLeftCell="A10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21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2"/>
      <c r="B1" s="122"/>
      <c r="C1" s="122"/>
      <c r="D1" s="123" t="s">
        <v>1</v>
      </c>
      <c r="E1" s="122"/>
      <c r="F1" s="124" t="s">
        <v>108</v>
      </c>
      <c r="G1" s="405" t="s">
        <v>109</v>
      </c>
      <c r="H1" s="405"/>
      <c r="I1" s="125"/>
      <c r="J1" s="124" t="s">
        <v>110</v>
      </c>
      <c r="K1" s="123" t="s">
        <v>111</v>
      </c>
      <c r="L1" s="124" t="s">
        <v>112</v>
      </c>
      <c r="M1" s="124"/>
      <c r="N1" s="124"/>
      <c r="O1" s="124"/>
      <c r="P1" s="124"/>
      <c r="Q1" s="124"/>
      <c r="R1" s="124"/>
      <c r="S1" s="124"/>
      <c r="T1" s="124"/>
      <c r="U1" s="21"/>
      <c r="V1" s="21"/>
      <c r="W1" s="22"/>
      <c r="X1" s="22"/>
      <c r="Y1" s="22"/>
      <c r="Z1" s="22"/>
      <c r="AA1" s="22"/>
      <c r="AB1" s="22"/>
      <c r="AC1" s="22"/>
      <c r="AD1" s="22"/>
      <c r="AE1" s="22"/>
      <c r="AF1" s="22"/>
      <c r="AG1" s="22"/>
      <c r="AH1" s="22"/>
      <c r="AI1" s="22"/>
      <c r="AJ1" s="22"/>
      <c r="AK1" s="22"/>
      <c r="AL1" s="22"/>
      <c r="AM1" s="22"/>
      <c r="AN1" s="22"/>
      <c r="AO1" s="22"/>
      <c r="AP1" s="22"/>
      <c r="AQ1" s="22"/>
      <c r="AR1" s="22"/>
      <c r="AS1" s="22"/>
      <c r="AT1" s="22"/>
      <c r="AU1" s="22"/>
      <c r="AV1" s="22"/>
      <c r="AW1" s="22"/>
      <c r="AX1" s="22"/>
      <c r="AY1" s="22"/>
      <c r="AZ1" s="22"/>
      <c r="BA1" s="22"/>
      <c r="BB1" s="22"/>
      <c r="BC1" s="22"/>
      <c r="BD1" s="22"/>
      <c r="BE1" s="22"/>
      <c r="BF1" s="22"/>
      <c r="BG1" s="22"/>
      <c r="BH1" s="22"/>
      <c r="BI1" s="22"/>
      <c r="BJ1" s="22"/>
      <c r="BK1" s="22"/>
      <c r="BL1" s="22"/>
      <c r="BM1" s="22"/>
      <c r="BN1" s="22"/>
      <c r="BO1" s="22"/>
      <c r="BP1" s="22"/>
      <c r="BQ1" s="22"/>
      <c r="BR1" s="22"/>
    </row>
    <row r="2" spans="1:70" ht="36.950000000000003" customHeight="1">
      <c r="L2" s="362"/>
      <c r="M2" s="362"/>
      <c r="N2" s="362"/>
      <c r="O2" s="362"/>
      <c r="P2" s="362"/>
      <c r="Q2" s="362"/>
      <c r="R2" s="362"/>
      <c r="S2" s="362"/>
      <c r="T2" s="362"/>
      <c r="U2" s="362"/>
      <c r="V2" s="362"/>
      <c r="AT2" s="25" t="s">
        <v>85</v>
      </c>
    </row>
    <row r="3" spans="1:70" ht="6.95" customHeight="1">
      <c r="B3" s="26"/>
      <c r="C3" s="27"/>
      <c r="D3" s="27"/>
      <c r="E3" s="27"/>
      <c r="F3" s="27"/>
      <c r="G3" s="27"/>
      <c r="H3" s="27"/>
      <c r="I3" s="126"/>
      <c r="J3" s="27"/>
      <c r="K3" s="28"/>
      <c r="AT3" s="25" t="s">
        <v>80</v>
      </c>
    </row>
    <row r="4" spans="1:70" ht="36.950000000000003" customHeight="1">
      <c r="B4" s="29"/>
      <c r="C4" s="30"/>
      <c r="D4" s="31" t="s">
        <v>113</v>
      </c>
      <c r="E4" s="30"/>
      <c r="F4" s="30"/>
      <c r="G4" s="30"/>
      <c r="H4" s="30"/>
      <c r="I4" s="127"/>
      <c r="J4" s="30"/>
      <c r="K4" s="32"/>
      <c r="M4" s="33" t="s">
        <v>12</v>
      </c>
      <c r="AT4" s="25" t="s">
        <v>6</v>
      </c>
    </row>
    <row r="5" spans="1:70" ht="6.95" customHeight="1">
      <c r="B5" s="29"/>
      <c r="C5" s="30"/>
      <c r="D5" s="30"/>
      <c r="E5" s="30"/>
      <c r="F5" s="30"/>
      <c r="G5" s="30"/>
      <c r="H5" s="30"/>
      <c r="I5" s="127"/>
      <c r="J5" s="30"/>
      <c r="K5" s="32"/>
    </row>
    <row r="6" spans="1:70" ht="15">
      <c r="B6" s="29"/>
      <c r="C6" s="30"/>
      <c r="D6" s="38" t="s">
        <v>18</v>
      </c>
      <c r="E6" s="30"/>
      <c r="F6" s="30"/>
      <c r="G6" s="30"/>
      <c r="H6" s="30"/>
      <c r="I6" s="127"/>
      <c r="J6" s="30"/>
      <c r="K6" s="32"/>
    </row>
    <row r="7" spans="1:70" ht="16.5" customHeight="1">
      <c r="B7" s="29"/>
      <c r="C7" s="30"/>
      <c r="D7" s="30"/>
      <c r="E7" s="406" t="str">
        <f>'Rekapitulace stavby'!K6</f>
        <v>SOU Opravárenské - rekonstrukce havarijního stavu elektroinstalace v dílnách II.etapa</v>
      </c>
      <c r="F7" s="412"/>
      <c r="G7" s="412"/>
      <c r="H7" s="412"/>
      <c r="I7" s="127"/>
      <c r="J7" s="30"/>
      <c r="K7" s="32"/>
    </row>
    <row r="8" spans="1:70" ht="15">
      <c r="B8" s="29"/>
      <c r="C8" s="30"/>
      <c r="D8" s="38" t="s">
        <v>114</v>
      </c>
      <c r="E8" s="30"/>
      <c r="F8" s="30"/>
      <c r="G8" s="30"/>
      <c r="H8" s="30"/>
      <c r="I8" s="127"/>
      <c r="J8" s="30"/>
      <c r="K8" s="32"/>
    </row>
    <row r="9" spans="1:70" s="1" customFormat="1" ht="28.5" customHeight="1">
      <c r="B9" s="42"/>
      <c r="C9" s="43"/>
      <c r="D9" s="43"/>
      <c r="E9" s="406" t="s">
        <v>115</v>
      </c>
      <c r="F9" s="407"/>
      <c r="G9" s="407"/>
      <c r="H9" s="407"/>
      <c r="I9" s="128"/>
      <c r="J9" s="43"/>
      <c r="K9" s="46"/>
    </row>
    <row r="10" spans="1:70" s="1" customFormat="1" ht="15">
      <c r="B10" s="42"/>
      <c r="C10" s="43"/>
      <c r="D10" s="38" t="s">
        <v>116</v>
      </c>
      <c r="E10" s="43"/>
      <c r="F10" s="43"/>
      <c r="G10" s="43"/>
      <c r="H10" s="43"/>
      <c r="I10" s="128"/>
      <c r="J10" s="43"/>
      <c r="K10" s="46"/>
    </row>
    <row r="11" spans="1:70" s="1" customFormat="1" ht="36.950000000000003" customHeight="1">
      <c r="B11" s="42"/>
      <c r="C11" s="43"/>
      <c r="D11" s="43"/>
      <c r="E11" s="408" t="s">
        <v>117</v>
      </c>
      <c r="F11" s="407"/>
      <c r="G11" s="407"/>
      <c r="H11" s="407"/>
      <c r="I11" s="128"/>
      <c r="J11" s="43"/>
      <c r="K11" s="46"/>
    </row>
    <row r="12" spans="1:70" s="1" customFormat="1">
      <c r="B12" s="42"/>
      <c r="C12" s="43"/>
      <c r="D12" s="43"/>
      <c r="E12" s="43"/>
      <c r="F12" s="43"/>
      <c r="G12" s="43"/>
      <c r="H12" s="43"/>
      <c r="I12" s="128"/>
      <c r="J12" s="43"/>
      <c r="K12" s="46"/>
    </row>
    <row r="13" spans="1:70" s="1" customFormat="1" ht="14.45" customHeight="1">
      <c r="B13" s="42"/>
      <c r="C13" s="43"/>
      <c r="D13" s="38" t="s">
        <v>20</v>
      </c>
      <c r="E13" s="43"/>
      <c r="F13" s="36" t="s">
        <v>21</v>
      </c>
      <c r="G13" s="43"/>
      <c r="H13" s="43"/>
      <c r="I13" s="129" t="s">
        <v>22</v>
      </c>
      <c r="J13" s="36" t="s">
        <v>21</v>
      </c>
      <c r="K13" s="46"/>
    </row>
    <row r="14" spans="1:70" s="1" customFormat="1" ht="14.45" customHeight="1">
      <c r="B14" s="42"/>
      <c r="C14" s="43"/>
      <c r="D14" s="38" t="s">
        <v>23</v>
      </c>
      <c r="E14" s="43"/>
      <c r="F14" s="36" t="s">
        <v>24</v>
      </c>
      <c r="G14" s="43"/>
      <c r="H14" s="43"/>
      <c r="I14" s="129" t="s">
        <v>25</v>
      </c>
      <c r="J14" s="130" t="str">
        <f>'Rekapitulace stavby'!AN8</f>
        <v>23. 3. 2018</v>
      </c>
      <c r="K14" s="46"/>
    </row>
    <row r="15" spans="1:70" s="1" customFormat="1" ht="10.9" customHeight="1">
      <c r="B15" s="42"/>
      <c r="C15" s="43"/>
      <c r="D15" s="43"/>
      <c r="E15" s="43"/>
      <c r="F15" s="43"/>
      <c r="G15" s="43"/>
      <c r="H15" s="43"/>
      <c r="I15" s="128"/>
      <c r="J15" s="43"/>
      <c r="K15" s="46"/>
    </row>
    <row r="16" spans="1:70" s="1" customFormat="1" ht="14.45" customHeight="1">
      <c r="B16" s="42"/>
      <c r="C16" s="43"/>
      <c r="D16" s="38" t="s">
        <v>27</v>
      </c>
      <c r="E16" s="43"/>
      <c r="F16" s="43"/>
      <c r="G16" s="43"/>
      <c r="H16" s="43"/>
      <c r="I16" s="129" t="s">
        <v>28</v>
      </c>
      <c r="J16" s="36" t="s">
        <v>21</v>
      </c>
      <c r="K16" s="46"/>
    </row>
    <row r="17" spans="2:11" s="1" customFormat="1" ht="18" customHeight="1">
      <c r="B17" s="42"/>
      <c r="C17" s="43"/>
      <c r="D17" s="43"/>
      <c r="E17" s="36" t="s">
        <v>29</v>
      </c>
      <c r="F17" s="43"/>
      <c r="G17" s="43"/>
      <c r="H17" s="43"/>
      <c r="I17" s="129" t="s">
        <v>30</v>
      </c>
      <c r="J17" s="36" t="s">
        <v>21</v>
      </c>
      <c r="K17" s="46"/>
    </row>
    <row r="18" spans="2:11" s="1" customFormat="1" ht="6.95" customHeight="1">
      <c r="B18" s="42"/>
      <c r="C18" s="43"/>
      <c r="D18" s="43"/>
      <c r="E18" s="43"/>
      <c r="F18" s="43"/>
      <c r="G18" s="43"/>
      <c r="H18" s="43"/>
      <c r="I18" s="128"/>
      <c r="J18" s="43"/>
      <c r="K18" s="46"/>
    </row>
    <row r="19" spans="2:11" s="1" customFormat="1" ht="14.45" customHeight="1">
      <c r="B19" s="42"/>
      <c r="C19" s="43"/>
      <c r="D19" s="38" t="s">
        <v>31</v>
      </c>
      <c r="E19" s="43"/>
      <c r="F19" s="43"/>
      <c r="G19" s="43"/>
      <c r="H19" s="43"/>
      <c r="I19" s="129" t="s">
        <v>28</v>
      </c>
      <c r="J19" s="36" t="str">
        <f>IF('Rekapitulace stavby'!AN13="Vyplň údaj","",IF('Rekapitulace stavby'!AN13="","",'Rekapitulace stavby'!AN13))</f>
        <v/>
      </c>
      <c r="K19" s="46"/>
    </row>
    <row r="20" spans="2:11" s="1" customFormat="1" ht="18" customHeight="1">
      <c r="B20" s="42"/>
      <c r="C20" s="43"/>
      <c r="D20" s="43"/>
      <c r="E20" s="36" t="str">
        <f>IF('Rekapitulace stavby'!E14="Vyplň údaj","",IF('Rekapitulace stavby'!E14="","",'Rekapitulace stavby'!E14))</f>
        <v/>
      </c>
      <c r="F20" s="43"/>
      <c r="G20" s="43"/>
      <c r="H20" s="43"/>
      <c r="I20" s="129" t="s">
        <v>30</v>
      </c>
      <c r="J20" s="36" t="str">
        <f>IF('Rekapitulace stavby'!AN14="Vyplň údaj","",IF('Rekapitulace stavby'!AN14="","",'Rekapitulace stavby'!AN14))</f>
        <v/>
      </c>
      <c r="K20" s="46"/>
    </row>
    <row r="21" spans="2:11" s="1" customFormat="1" ht="6.95" customHeight="1">
      <c r="B21" s="42"/>
      <c r="C21" s="43"/>
      <c r="D21" s="43"/>
      <c r="E21" s="43"/>
      <c r="F21" s="43"/>
      <c r="G21" s="43"/>
      <c r="H21" s="43"/>
      <c r="I21" s="128"/>
      <c r="J21" s="43"/>
      <c r="K21" s="46"/>
    </row>
    <row r="22" spans="2:11" s="1" customFormat="1" ht="14.45" customHeight="1">
      <c r="B22" s="42"/>
      <c r="C22" s="43"/>
      <c r="D22" s="38" t="s">
        <v>33</v>
      </c>
      <c r="E22" s="43"/>
      <c r="F22" s="43"/>
      <c r="G22" s="43"/>
      <c r="H22" s="43"/>
      <c r="I22" s="129" t="s">
        <v>28</v>
      </c>
      <c r="J22" s="36" t="str">
        <f>IF('Rekapitulace stavby'!AN16="","",'Rekapitulace stavby'!AN16)</f>
        <v/>
      </c>
      <c r="K22" s="46"/>
    </row>
    <row r="23" spans="2:11" s="1" customFormat="1" ht="18" customHeight="1">
      <c r="B23" s="42"/>
      <c r="C23" s="43"/>
      <c r="D23" s="43"/>
      <c r="E23" s="36" t="str">
        <f>IF('Rekapitulace stavby'!E17="","",'Rekapitulace stavby'!E17)</f>
        <v xml:space="preserve"> </v>
      </c>
      <c r="F23" s="43"/>
      <c r="G23" s="43"/>
      <c r="H23" s="43"/>
      <c r="I23" s="129" t="s">
        <v>30</v>
      </c>
      <c r="J23" s="36" t="str">
        <f>IF('Rekapitulace stavby'!AN17="","",'Rekapitulace stavby'!AN17)</f>
        <v/>
      </c>
      <c r="K23" s="46"/>
    </row>
    <row r="24" spans="2:11" s="1" customFormat="1" ht="6.95" customHeight="1">
      <c r="B24" s="42"/>
      <c r="C24" s="43"/>
      <c r="D24" s="43"/>
      <c r="E24" s="43"/>
      <c r="F24" s="43"/>
      <c r="G24" s="43"/>
      <c r="H24" s="43"/>
      <c r="I24" s="128"/>
      <c r="J24" s="43"/>
      <c r="K24" s="46"/>
    </row>
    <row r="25" spans="2:11" s="1" customFormat="1" ht="14.45" customHeight="1">
      <c r="B25" s="42"/>
      <c r="C25" s="43"/>
      <c r="D25" s="38" t="s">
        <v>36</v>
      </c>
      <c r="E25" s="43"/>
      <c r="F25" s="43"/>
      <c r="G25" s="43"/>
      <c r="H25" s="43"/>
      <c r="I25" s="128"/>
      <c r="J25" s="43"/>
      <c r="K25" s="46"/>
    </row>
    <row r="26" spans="2:11" s="7" customFormat="1" ht="16.5" customHeight="1">
      <c r="B26" s="131"/>
      <c r="C26" s="132"/>
      <c r="D26" s="132"/>
      <c r="E26" s="400" t="s">
        <v>21</v>
      </c>
      <c r="F26" s="400"/>
      <c r="G26" s="400"/>
      <c r="H26" s="400"/>
      <c r="I26" s="133"/>
      <c r="J26" s="132"/>
      <c r="K26" s="134"/>
    </row>
    <row r="27" spans="2:11" s="1" customFormat="1" ht="6.95" customHeight="1">
      <c r="B27" s="42"/>
      <c r="C27" s="43"/>
      <c r="D27" s="43"/>
      <c r="E27" s="43"/>
      <c r="F27" s="43"/>
      <c r="G27" s="43"/>
      <c r="H27" s="43"/>
      <c r="I27" s="128"/>
      <c r="J27" s="43"/>
      <c r="K27" s="46"/>
    </row>
    <row r="28" spans="2:11" s="1" customFormat="1" ht="6.95" customHeight="1">
      <c r="B28" s="42"/>
      <c r="C28" s="43"/>
      <c r="D28" s="86"/>
      <c r="E28" s="86"/>
      <c r="F28" s="86"/>
      <c r="G28" s="86"/>
      <c r="H28" s="86"/>
      <c r="I28" s="135"/>
      <c r="J28" s="86"/>
      <c r="K28" s="136"/>
    </row>
    <row r="29" spans="2:11" s="1" customFormat="1" ht="25.35" customHeight="1">
      <c r="B29" s="42"/>
      <c r="C29" s="43"/>
      <c r="D29" s="137" t="s">
        <v>37</v>
      </c>
      <c r="E29" s="43"/>
      <c r="F29" s="43"/>
      <c r="G29" s="43"/>
      <c r="H29" s="43"/>
      <c r="I29" s="128"/>
      <c r="J29" s="138">
        <f>ROUND(J83,2)</f>
        <v>0</v>
      </c>
      <c r="K29" s="46"/>
    </row>
    <row r="30" spans="2:11" s="1" customFormat="1" ht="6.95" customHeight="1">
      <c r="B30" s="42"/>
      <c r="C30" s="43"/>
      <c r="D30" s="86"/>
      <c r="E30" s="86"/>
      <c r="F30" s="86"/>
      <c r="G30" s="86"/>
      <c r="H30" s="86"/>
      <c r="I30" s="135"/>
      <c r="J30" s="86"/>
      <c r="K30" s="136"/>
    </row>
    <row r="31" spans="2:11" s="1" customFormat="1" ht="14.45" customHeight="1">
      <c r="B31" s="42"/>
      <c r="C31" s="43"/>
      <c r="D31" s="43"/>
      <c r="E31" s="43"/>
      <c r="F31" s="47" t="s">
        <v>39</v>
      </c>
      <c r="G31" s="43"/>
      <c r="H31" s="43"/>
      <c r="I31" s="139" t="s">
        <v>38</v>
      </c>
      <c r="J31" s="47" t="s">
        <v>40</v>
      </c>
      <c r="K31" s="46"/>
    </row>
    <row r="32" spans="2:11" s="1" customFormat="1" ht="14.45" customHeight="1">
      <c r="B32" s="42"/>
      <c r="C32" s="43"/>
      <c r="D32" s="50" t="s">
        <v>41</v>
      </c>
      <c r="E32" s="50" t="s">
        <v>42</v>
      </c>
      <c r="F32" s="140">
        <f>ROUND(SUM(BE83:BE85), 2)</f>
        <v>0</v>
      </c>
      <c r="G32" s="43"/>
      <c r="H32" s="43"/>
      <c r="I32" s="141">
        <v>0.21</v>
      </c>
      <c r="J32" s="140">
        <f>ROUND(ROUND((SUM(BE83:BE85)), 2)*I32, 2)</f>
        <v>0</v>
      </c>
      <c r="K32" s="46"/>
    </row>
    <row r="33" spans="2:11" s="1" customFormat="1" ht="14.45" customHeight="1">
      <c r="B33" s="42"/>
      <c r="C33" s="43"/>
      <c r="D33" s="43"/>
      <c r="E33" s="50" t="s">
        <v>43</v>
      </c>
      <c r="F33" s="140">
        <f>ROUND(SUM(BF83:BF85), 2)</f>
        <v>0</v>
      </c>
      <c r="G33" s="43"/>
      <c r="H33" s="43"/>
      <c r="I33" s="141">
        <v>0.15</v>
      </c>
      <c r="J33" s="140">
        <f>ROUND(ROUND((SUM(BF83:BF85)), 2)*I33, 2)</f>
        <v>0</v>
      </c>
      <c r="K33" s="46"/>
    </row>
    <row r="34" spans="2:11" s="1" customFormat="1" ht="14.45" hidden="1" customHeight="1">
      <c r="B34" s="42"/>
      <c r="C34" s="43"/>
      <c r="D34" s="43"/>
      <c r="E34" s="50" t="s">
        <v>44</v>
      </c>
      <c r="F34" s="140">
        <f>ROUND(SUM(BG83:BG85), 2)</f>
        <v>0</v>
      </c>
      <c r="G34" s="43"/>
      <c r="H34" s="43"/>
      <c r="I34" s="141">
        <v>0.21</v>
      </c>
      <c r="J34" s="140">
        <v>0</v>
      </c>
      <c r="K34" s="46"/>
    </row>
    <row r="35" spans="2:11" s="1" customFormat="1" ht="14.45" hidden="1" customHeight="1">
      <c r="B35" s="42"/>
      <c r="C35" s="43"/>
      <c r="D35" s="43"/>
      <c r="E35" s="50" t="s">
        <v>45</v>
      </c>
      <c r="F35" s="140">
        <f>ROUND(SUM(BH83:BH85), 2)</f>
        <v>0</v>
      </c>
      <c r="G35" s="43"/>
      <c r="H35" s="43"/>
      <c r="I35" s="141">
        <v>0.15</v>
      </c>
      <c r="J35" s="140">
        <v>0</v>
      </c>
      <c r="K35" s="46"/>
    </row>
    <row r="36" spans="2:11" s="1" customFormat="1" ht="14.45" hidden="1" customHeight="1">
      <c r="B36" s="42"/>
      <c r="C36" s="43"/>
      <c r="D36" s="43"/>
      <c r="E36" s="50" t="s">
        <v>46</v>
      </c>
      <c r="F36" s="140">
        <f>ROUND(SUM(BI83:BI85), 2)</f>
        <v>0</v>
      </c>
      <c r="G36" s="43"/>
      <c r="H36" s="43"/>
      <c r="I36" s="141">
        <v>0</v>
      </c>
      <c r="J36" s="140">
        <v>0</v>
      </c>
      <c r="K36" s="46"/>
    </row>
    <row r="37" spans="2:11" s="1" customFormat="1" ht="6.95" customHeight="1">
      <c r="B37" s="42"/>
      <c r="C37" s="43"/>
      <c r="D37" s="43"/>
      <c r="E37" s="43"/>
      <c r="F37" s="43"/>
      <c r="G37" s="43"/>
      <c r="H37" s="43"/>
      <c r="I37" s="128"/>
      <c r="J37" s="43"/>
      <c r="K37" s="46"/>
    </row>
    <row r="38" spans="2:11" s="1" customFormat="1" ht="25.35" customHeight="1">
      <c r="B38" s="42"/>
      <c r="C38" s="142"/>
      <c r="D38" s="143" t="s">
        <v>47</v>
      </c>
      <c r="E38" s="80"/>
      <c r="F38" s="80"/>
      <c r="G38" s="144" t="s">
        <v>48</v>
      </c>
      <c r="H38" s="145" t="s">
        <v>49</v>
      </c>
      <c r="I38" s="146"/>
      <c r="J38" s="147">
        <f>SUM(J29:J36)</f>
        <v>0</v>
      </c>
      <c r="K38" s="148"/>
    </row>
    <row r="39" spans="2:11" s="1" customFormat="1" ht="14.45" customHeight="1">
      <c r="B39" s="57"/>
      <c r="C39" s="58"/>
      <c r="D39" s="58"/>
      <c r="E39" s="58"/>
      <c r="F39" s="58"/>
      <c r="G39" s="58"/>
      <c r="H39" s="58"/>
      <c r="I39" s="149"/>
      <c r="J39" s="58"/>
      <c r="K39" s="59"/>
    </row>
    <row r="43" spans="2:11" s="1" customFormat="1" ht="6.95" customHeight="1">
      <c r="B43" s="150"/>
      <c r="C43" s="151"/>
      <c r="D43" s="151"/>
      <c r="E43" s="151"/>
      <c r="F43" s="151"/>
      <c r="G43" s="151"/>
      <c r="H43" s="151"/>
      <c r="I43" s="152"/>
      <c r="J43" s="151"/>
      <c r="K43" s="153"/>
    </row>
    <row r="44" spans="2:11" s="1" customFormat="1" ht="36.950000000000003" customHeight="1">
      <c r="B44" s="42"/>
      <c r="C44" s="31" t="s">
        <v>118</v>
      </c>
      <c r="D44" s="43"/>
      <c r="E44" s="43"/>
      <c r="F44" s="43"/>
      <c r="G44" s="43"/>
      <c r="H44" s="43"/>
      <c r="I44" s="128"/>
      <c r="J44" s="43"/>
      <c r="K44" s="46"/>
    </row>
    <row r="45" spans="2:11" s="1" customFormat="1" ht="6.95" customHeight="1">
      <c r="B45" s="42"/>
      <c r="C45" s="43"/>
      <c r="D45" s="43"/>
      <c r="E45" s="43"/>
      <c r="F45" s="43"/>
      <c r="G45" s="43"/>
      <c r="H45" s="43"/>
      <c r="I45" s="128"/>
      <c r="J45" s="43"/>
      <c r="K45" s="46"/>
    </row>
    <row r="46" spans="2:11" s="1" customFormat="1" ht="14.45" customHeight="1">
      <c r="B46" s="42"/>
      <c r="C46" s="38" t="s">
        <v>18</v>
      </c>
      <c r="D46" s="43"/>
      <c r="E46" s="43"/>
      <c r="F46" s="43"/>
      <c r="G46" s="43"/>
      <c r="H46" s="43"/>
      <c r="I46" s="128"/>
      <c r="J46" s="43"/>
      <c r="K46" s="46"/>
    </row>
    <row r="47" spans="2:11" s="1" customFormat="1" ht="16.5" customHeight="1">
      <c r="B47" s="42"/>
      <c r="C47" s="43"/>
      <c r="D47" s="43"/>
      <c r="E47" s="406" t="str">
        <f>E7</f>
        <v>SOU Opravárenské - rekonstrukce havarijního stavu elektroinstalace v dílnách II.etapa</v>
      </c>
      <c r="F47" s="412"/>
      <c r="G47" s="412"/>
      <c r="H47" s="412"/>
      <c r="I47" s="128"/>
      <c r="J47" s="43"/>
      <c r="K47" s="46"/>
    </row>
    <row r="48" spans="2:11" ht="15">
      <c r="B48" s="29"/>
      <c r="C48" s="38" t="s">
        <v>114</v>
      </c>
      <c r="D48" s="30"/>
      <c r="E48" s="30"/>
      <c r="F48" s="30"/>
      <c r="G48" s="30"/>
      <c r="H48" s="30"/>
      <c r="I48" s="127"/>
      <c r="J48" s="30"/>
      <c r="K48" s="32"/>
    </row>
    <row r="49" spans="2:47" s="1" customFormat="1" ht="28.5" customHeight="1">
      <c r="B49" s="42"/>
      <c r="C49" s="43"/>
      <c r="D49" s="43"/>
      <c r="E49" s="406" t="s">
        <v>115</v>
      </c>
      <c r="F49" s="407"/>
      <c r="G49" s="407"/>
      <c r="H49" s="407"/>
      <c r="I49" s="128"/>
      <c r="J49" s="43"/>
      <c r="K49" s="46"/>
    </row>
    <row r="50" spans="2:47" s="1" customFormat="1" ht="14.45" customHeight="1">
      <c r="B50" s="42"/>
      <c r="C50" s="38" t="s">
        <v>116</v>
      </c>
      <c r="D50" s="43"/>
      <c r="E50" s="43"/>
      <c r="F50" s="43"/>
      <c r="G50" s="43"/>
      <c r="H50" s="43"/>
      <c r="I50" s="128"/>
      <c r="J50" s="43"/>
      <c r="K50" s="46"/>
    </row>
    <row r="51" spans="2:47" s="1" customFormat="1" ht="17.25" customHeight="1">
      <c r="B51" s="42"/>
      <c r="C51" s="43"/>
      <c r="D51" s="43"/>
      <c r="E51" s="408" t="str">
        <f>E11</f>
        <v>ELEKTOINSTALACE - SILNOPROUDÉ A SLABOPROUDÉ ROZVODY</v>
      </c>
      <c r="F51" s="407"/>
      <c r="G51" s="407"/>
      <c r="H51" s="407"/>
      <c r="I51" s="128"/>
      <c r="J51" s="43"/>
      <c r="K51" s="46"/>
    </row>
    <row r="52" spans="2:47" s="1" customFormat="1" ht="6.95" customHeight="1">
      <c r="B52" s="42"/>
      <c r="C52" s="43"/>
      <c r="D52" s="43"/>
      <c r="E52" s="43"/>
      <c r="F52" s="43"/>
      <c r="G52" s="43"/>
      <c r="H52" s="43"/>
      <c r="I52" s="128"/>
      <c r="J52" s="43"/>
      <c r="K52" s="46"/>
    </row>
    <row r="53" spans="2:47" s="1" customFormat="1" ht="18" customHeight="1">
      <c r="B53" s="42"/>
      <c r="C53" s="38" t="s">
        <v>23</v>
      </c>
      <c r="D53" s="43"/>
      <c r="E53" s="43"/>
      <c r="F53" s="36" t="str">
        <f>F14</f>
        <v>Králíky</v>
      </c>
      <c r="G53" s="43"/>
      <c r="H53" s="43"/>
      <c r="I53" s="129" t="s">
        <v>25</v>
      </c>
      <c r="J53" s="130" t="str">
        <f>IF(J14="","",J14)</f>
        <v>23. 3. 2018</v>
      </c>
      <c r="K53" s="46"/>
    </row>
    <row r="54" spans="2:47" s="1" customFormat="1" ht="6.95" customHeight="1">
      <c r="B54" s="42"/>
      <c r="C54" s="43"/>
      <c r="D54" s="43"/>
      <c r="E54" s="43"/>
      <c r="F54" s="43"/>
      <c r="G54" s="43"/>
      <c r="H54" s="43"/>
      <c r="I54" s="128"/>
      <c r="J54" s="43"/>
      <c r="K54" s="46"/>
    </row>
    <row r="55" spans="2:47" s="1" customFormat="1" ht="15">
      <c r="B55" s="42"/>
      <c r="C55" s="38" t="s">
        <v>27</v>
      </c>
      <c r="D55" s="43"/>
      <c r="E55" s="43"/>
      <c r="F55" s="36" t="str">
        <f>E17</f>
        <v>Pardubický kraj, Komenského nám. 125,   Pardubice</v>
      </c>
      <c r="G55" s="43"/>
      <c r="H55" s="43"/>
      <c r="I55" s="129" t="s">
        <v>33</v>
      </c>
      <c r="J55" s="400" t="str">
        <f>E23</f>
        <v xml:space="preserve"> </v>
      </c>
      <c r="K55" s="46"/>
    </row>
    <row r="56" spans="2:47" s="1" customFormat="1" ht="14.45" customHeight="1">
      <c r="B56" s="42"/>
      <c r="C56" s="38" t="s">
        <v>31</v>
      </c>
      <c r="D56" s="43"/>
      <c r="E56" s="43"/>
      <c r="F56" s="36" t="str">
        <f>IF(E20="","",E20)</f>
        <v/>
      </c>
      <c r="G56" s="43"/>
      <c r="H56" s="43"/>
      <c r="I56" s="128"/>
      <c r="J56" s="409"/>
      <c r="K56" s="46"/>
    </row>
    <row r="57" spans="2:47" s="1" customFormat="1" ht="10.35" customHeight="1">
      <c r="B57" s="42"/>
      <c r="C57" s="43"/>
      <c r="D57" s="43"/>
      <c r="E57" s="43"/>
      <c r="F57" s="43"/>
      <c r="G57" s="43"/>
      <c r="H57" s="43"/>
      <c r="I57" s="128"/>
      <c r="J57" s="43"/>
      <c r="K57" s="46"/>
    </row>
    <row r="58" spans="2:47" s="1" customFormat="1" ht="29.25" customHeight="1">
      <c r="B58" s="42"/>
      <c r="C58" s="154" t="s">
        <v>119</v>
      </c>
      <c r="D58" s="142"/>
      <c r="E58" s="142"/>
      <c r="F58" s="142"/>
      <c r="G58" s="142"/>
      <c r="H58" s="142"/>
      <c r="I58" s="155"/>
      <c r="J58" s="156" t="s">
        <v>120</v>
      </c>
      <c r="K58" s="157"/>
    </row>
    <row r="59" spans="2:47" s="1" customFormat="1" ht="10.35" customHeight="1">
      <c r="B59" s="42"/>
      <c r="C59" s="43"/>
      <c r="D59" s="43"/>
      <c r="E59" s="43"/>
      <c r="F59" s="43"/>
      <c r="G59" s="43"/>
      <c r="H59" s="43"/>
      <c r="I59" s="128"/>
      <c r="J59" s="43"/>
      <c r="K59" s="46"/>
    </row>
    <row r="60" spans="2:47" s="1" customFormat="1" ht="29.25" customHeight="1">
      <c r="B60" s="42"/>
      <c r="C60" s="158" t="s">
        <v>121</v>
      </c>
      <c r="D60" s="43"/>
      <c r="E60" s="43"/>
      <c r="F60" s="43"/>
      <c r="G60" s="43"/>
      <c r="H60" s="43"/>
      <c r="I60" s="128"/>
      <c r="J60" s="138">
        <f>J83</f>
        <v>0</v>
      </c>
      <c r="K60" s="46"/>
      <c r="AU60" s="25" t="s">
        <v>122</v>
      </c>
    </row>
    <row r="61" spans="2:47" s="8" customFormat="1" ht="24.95" customHeight="1">
      <c r="B61" s="159"/>
      <c r="C61" s="160"/>
      <c r="D61" s="161" t="s">
        <v>123</v>
      </c>
      <c r="E61" s="162"/>
      <c r="F61" s="162"/>
      <c r="G61" s="162"/>
      <c r="H61" s="162"/>
      <c r="I61" s="163"/>
      <c r="J61" s="164">
        <f>J84</f>
        <v>0</v>
      </c>
      <c r="K61" s="165"/>
    </row>
    <row r="62" spans="2:47" s="1" customFormat="1" ht="21.75" customHeight="1">
      <c r="B62" s="42"/>
      <c r="C62" s="43"/>
      <c r="D62" s="43"/>
      <c r="E62" s="43"/>
      <c r="F62" s="43"/>
      <c r="G62" s="43"/>
      <c r="H62" s="43"/>
      <c r="I62" s="128"/>
      <c r="J62" s="43"/>
      <c r="K62" s="46"/>
    </row>
    <row r="63" spans="2:47" s="1" customFormat="1" ht="6.95" customHeight="1">
      <c r="B63" s="57"/>
      <c r="C63" s="58"/>
      <c r="D63" s="58"/>
      <c r="E63" s="58"/>
      <c r="F63" s="58"/>
      <c r="G63" s="58"/>
      <c r="H63" s="58"/>
      <c r="I63" s="149"/>
      <c r="J63" s="58"/>
      <c r="K63" s="59"/>
    </row>
    <row r="67" spans="2:12" s="1" customFormat="1" ht="6.95" customHeight="1">
      <c r="B67" s="60"/>
      <c r="C67" s="61"/>
      <c r="D67" s="61"/>
      <c r="E67" s="61"/>
      <c r="F67" s="61"/>
      <c r="G67" s="61"/>
      <c r="H67" s="61"/>
      <c r="I67" s="152"/>
      <c r="J67" s="61"/>
      <c r="K67" s="61"/>
      <c r="L67" s="62"/>
    </row>
    <row r="68" spans="2:12" s="1" customFormat="1" ht="36.950000000000003" customHeight="1">
      <c r="B68" s="42"/>
      <c r="C68" s="63" t="s">
        <v>124</v>
      </c>
      <c r="D68" s="64"/>
      <c r="E68" s="64"/>
      <c r="F68" s="64"/>
      <c r="G68" s="64"/>
      <c r="H68" s="64"/>
      <c r="I68" s="166"/>
      <c r="J68" s="64"/>
      <c r="K68" s="64"/>
      <c r="L68" s="62"/>
    </row>
    <row r="69" spans="2:12" s="1" customFormat="1" ht="6.95" customHeight="1">
      <c r="B69" s="42"/>
      <c r="C69" s="64"/>
      <c r="D69" s="64"/>
      <c r="E69" s="64"/>
      <c r="F69" s="64"/>
      <c r="G69" s="64"/>
      <c r="H69" s="64"/>
      <c r="I69" s="166"/>
      <c r="J69" s="64"/>
      <c r="K69" s="64"/>
      <c r="L69" s="62"/>
    </row>
    <row r="70" spans="2:12" s="1" customFormat="1" ht="14.45" customHeight="1">
      <c r="B70" s="42"/>
      <c r="C70" s="66" t="s">
        <v>18</v>
      </c>
      <c r="D70" s="64"/>
      <c r="E70" s="64"/>
      <c r="F70" s="64"/>
      <c r="G70" s="64"/>
      <c r="H70" s="64"/>
      <c r="I70" s="166"/>
      <c r="J70" s="64"/>
      <c r="K70" s="64"/>
      <c r="L70" s="62"/>
    </row>
    <row r="71" spans="2:12" s="1" customFormat="1" ht="16.5" customHeight="1">
      <c r="B71" s="42"/>
      <c r="C71" s="64"/>
      <c r="D71" s="64"/>
      <c r="E71" s="410" t="str">
        <f>E7</f>
        <v>SOU Opravárenské - rekonstrukce havarijního stavu elektroinstalace v dílnách II.etapa</v>
      </c>
      <c r="F71" s="411"/>
      <c r="G71" s="411"/>
      <c r="H71" s="411"/>
      <c r="I71" s="166"/>
      <c r="J71" s="64"/>
      <c r="K71" s="64"/>
      <c r="L71" s="62"/>
    </row>
    <row r="72" spans="2:12" ht="15">
      <c r="B72" s="29"/>
      <c r="C72" s="66" t="s">
        <v>114</v>
      </c>
      <c r="D72" s="167"/>
      <c r="E72" s="167"/>
      <c r="F72" s="167"/>
      <c r="G72" s="167"/>
      <c r="H72" s="167"/>
      <c r="J72" s="167"/>
      <c r="K72" s="167"/>
      <c r="L72" s="168"/>
    </row>
    <row r="73" spans="2:12" s="1" customFormat="1" ht="28.5" customHeight="1">
      <c r="B73" s="42"/>
      <c r="C73" s="64"/>
      <c r="D73" s="64"/>
      <c r="E73" s="410" t="s">
        <v>115</v>
      </c>
      <c r="F73" s="404"/>
      <c r="G73" s="404"/>
      <c r="H73" s="404"/>
      <c r="I73" s="166"/>
      <c r="J73" s="64"/>
      <c r="K73" s="64"/>
      <c r="L73" s="62"/>
    </row>
    <row r="74" spans="2:12" s="1" customFormat="1" ht="14.45" customHeight="1">
      <c r="B74" s="42"/>
      <c r="C74" s="66" t="s">
        <v>116</v>
      </c>
      <c r="D74" s="64"/>
      <c r="E74" s="64"/>
      <c r="F74" s="64"/>
      <c r="G74" s="64"/>
      <c r="H74" s="64"/>
      <c r="I74" s="166"/>
      <c r="J74" s="64"/>
      <c r="K74" s="64"/>
      <c r="L74" s="62"/>
    </row>
    <row r="75" spans="2:12" s="1" customFormat="1" ht="17.25" customHeight="1">
      <c r="B75" s="42"/>
      <c r="C75" s="64"/>
      <c r="D75" s="64"/>
      <c r="E75" s="372" t="str">
        <f>E11</f>
        <v>ELEKTOINSTALACE - SILNOPROUDÉ A SLABOPROUDÉ ROZVODY</v>
      </c>
      <c r="F75" s="404"/>
      <c r="G75" s="404"/>
      <c r="H75" s="404"/>
      <c r="I75" s="166"/>
      <c r="J75" s="64"/>
      <c r="K75" s="64"/>
      <c r="L75" s="62"/>
    </row>
    <row r="76" spans="2:12" s="1" customFormat="1" ht="6.95" customHeight="1">
      <c r="B76" s="42"/>
      <c r="C76" s="64"/>
      <c r="D76" s="64"/>
      <c r="E76" s="64"/>
      <c r="F76" s="64"/>
      <c r="G76" s="64"/>
      <c r="H76" s="64"/>
      <c r="I76" s="166"/>
      <c r="J76" s="64"/>
      <c r="K76" s="64"/>
      <c r="L76" s="62"/>
    </row>
    <row r="77" spans="2:12" s="1" customFormat="1" ht="18" customHeight="1">
      <c r="B77" s="42"/>
      <c r="C77" s="66" t="s">
        <v>23</v>
      </c>
      <c r="D77" s="64"/>
      <c r="E77" s="64"/>
      <c r="F77" s="169" t="str">
        <f>F14</f>
        <v>Králíky</v>
      </c>
      <c r="G77" s="64"/>
      <c r="H77" s="64"/>
      <c r="I77" s="170" t="s">
        <v>25</v>
      </c>
      <c r="J77" s="74" t="str">
        <f>IF(J14="","",J14)</f>
        <v>23. 3. 2018</v>
      </c>
      <c r="K77" s="64"/>
      <c r="L77" s="62"/>
    </row>
    <row r="78" spans="2:12" s="1" customFormat="1" ht="6.95" customHeight="1">
      <c r="B78" s="42"/>
      <c r="C78" s="64"/>
      <c r="D78" s="64"/>
      <c r="E78" s="64"/>
      <c r="F78" s="64"/>
      <c r="G78" s="64"/>
      <c r="H78" s="64"/>
      <c r="I78" s="166"/>
      <c r="J78" s="64"/>
      <c r="K78" s="64"/>
      <c r="L78" s="62"/>
    </row>
    <row r="79" spans="2:12" s="1" customFormat="1" ht="15">
      <c r="B79" s="42"/>
      <c r="C79" s="66" t="s">
        <v>27</v>
      </c>
      <c r="D79" s="64"/>
      <c r="E79" s="64"/>
      <c r="F79" s="169" t="str">
        <f>E17</f>
        <v>Pardubický kraj, Komenského nám. 125,   Pardubice</v>
      </c>
      <c r="G79" s="64"/>
      <c r="H79" s="64"/>
      <c r="I79" s="170" t="s">
        <v>33</v>
      </c>
      <c r="J79" s="169" t="str">
        <f>E23</f>
        <v xml:space="preserve"> </v>
      </c>
      <c r="K79" s="64"/>
      <c r="L79" s="62"/>
    </row>
    <row r="80" spans="2:12" s="1" customFormat="1" ht="14.45" customHeight="1">
      <c r="B80" s="42"/>
      <c r="C80" s="66" t="s">
        <v>31</v>
      </c>
      <c r="D80" s="64"/>
      <c r="E80" s="64"/>
      <c r="F80" s="169" t="str">
        <f>IF(E20="","",E20)</f>
        <v/>
      </c>
      <c r="G80" s="64"/>
      <c r="H80" s="64"/>
      <c r="I80" s="166"/>
      <c r="J80" s="64"/>
      <c r="K80" s="64"/>
      <c r="L80" s="62"/>
    </row>
    <row r="81" spans="2:65" s="1" customFormat="1" ht="10.35" customHeight="1">
      <c r="B81" s="42"/>
      <c r="C81" s="64"/>
      <c r="D81" s="64"/>
      <c r="E81" s="64"/>
      <c r="F81" s="64"/>
      <c r="G81" s="64"/>
      <c r="H81" s="64"/>
      <c r="I81" s="166"/>
      <c r="J81" s="64"/>
      <c r="K81" s="64"/>
      <c r="L81" s="62"/>
    </row>
    <row r="82" spans="2:65" s="9" customFormat="1" ht="29.25" customHeight="1">
      <c r="B82" s="171"/>
      <c r="C82" s="172" t="s">
        <v>125</v>
      </c>
      <c r="D82" s="173" t="s">
        <v>56</v>
      </c>
      <c r="E82" s="173" t="s">
        <v>52</v>
      </c>
      <c r="F82" s="173" t="s">
        <v>126</v>
      </c>
      <c r="G82" s="173" t="s">
        <v>127</v>
      </c>
      <c r="H82" s="173" t="s">
        <v>128</v>
      </c>
      <c r="I82" s="174" t="s">
        <v>129</v>
      </c>
      <c r="J82" s="173" t="s">
        <v>120</v>
      </c>
      <c r="K82" s="175" t="s">
        <v>130</v>
      </c>
      <c r="L82" s="176"/>
      <c r="M82" s="82" t="s">
        <v>131</v>
      </c>
      <c r="N82" s="83" t="s">
        <v>41</v>
      </c>
      <c r="O82" s="83" t="s">
        <v>132</v>
      </c>
      <c r="P82" s="83" t="s">
        <v>133</v>
      </c>
      <c r="Q82" s="83" t="s">
        <v>134</v>
      </c>
      <c r="R82" s="83" t="s">
        <v>135</v>
      </c>
      <c r="S82" s="83" t="s">
        <v>136</v>
      </c>
      <c r="T82" s="84" t="s">
        <v>137</v>
      </c>
    </row>
    <row r="83" spans="2:65" s="1" customFormat="1" ht="29.25" customHeight="1">
      <c r="B83" s="42"/>
      <c r="C83" s="88" t="s">
        <v>121</v>
      </c>
      <c r="D83" s="64"/>
      <c r="E83" s="64"/>
      <c r="F83" s="64"/>
      <c r="G83" s="64"/>
      <c r="H83" s="64"/>
      <c r="I83" s="166"/>
      <c r="J83" s="177">
        <f>BK83</f>
        <v>0</v>
      </c>
      <c r="K83" s="64"/>
      <c r="L83" s="62"/>
      <c r="M83" s="85"/>
      <c r="N83" s="86"/>
      <c r="O83" s="86"/>
      <c r="P83" s="178">
        <f>P84</f>
        <v>0</v>
      </c>
      <c r="Q83" s="86"/>
      <c r="R83" s="178">
        <f>R84</f>
        <v>0</v>
      </c>
      <c r="S83" s="86"/>
      <c r="T83" s="179">
        <f>T84</f>
        <v>0</v>
      </c>
      <c r="AT83" s="25" t="s">
        <v>70</v>
      </c>
      <c r="AU83" s="25" t="s">
        <v>122</v>
      </c>
      <c r="BK83" s="180">
        <f>BK84</f>
        <v>0</v>
      </c>
    </row>
    <row r="84" spans="2:65" s="10" customFormat="1" ht="37.35" customHeight="1">
      <c r="B84" s="181"/>
      <c r="C84" s="182"/>
      <c r="D84" s="183" t="s">
        <v>70</v>
      </c>
      <c r="E84" s="184" t="s">
        <v>138</v>
      </c>
      <c r="F84" s="184" t="s">
        <v>139</v>
      </c>
      <c r="G84" s="182"/>
      <c r="H84" s="182"/>
      <c r="I84" s="185"/>
      <c r="J84" s="186">
        <f>BK84</f>
        <v>0</v>
      </c>
      <c r="K84" s="182"/>
      <c r="L84" s="187"/>
      <c r="M84" s="188"/>
      <c r="N84" s="189"/>
      <c r="O84" s="189"/>
      <c r="P84" s="190">
        <f>P85</f>
        <v>0</v>
      </c>
      <c r="Q84" s="189"/>
      <c r="R84" s="190">
        <f>R85</f>
        <v>0</v>
      </c>
      <c r="S84" s="189"/>
      <c r="T84" s="191">
        <f>T85</f>
        <v>0</v>
      </c>
      <c r="AR84" s="192" t="s">
        <v>140</v>
      </c>
      <c r="AT84" s="193" t="s">
        <v>70</v>
      </c>
      <c r="AU84" s="193" t="s">
        <v>71</v>
      </c>
      <c r="AY84" s="192" t="s">
        <v>141</v>
      </c>
      <c r="BK84" s="194">
        <f>BK85</f>
        <v>0</v>
      </c>
    </row>
    <row r="85" spans="2:65" s="1" customFormat="1" ht="16.5" customHeight="1">
      <c r="B85" s="42"/>
      <c r="C85" s="195" t="s">
        <v>78</v>
      </c>
      <c r="D85" s="195" t="s">
        <v>142</v>
      </c>
      <c r="E85" s="196" t="s">
        <v>143</v>
      </c>
      <c r="F85" s="197" t="s">
        <v>144</v>
      </c>
      <c r="G85" s="198" t="s">
        <v>145</v>
      </c>
      <c r="H85" s="199">
        <v>1</v>
      </c>
      <c r="I85" s="200"/>
      <c r="J85" s="201">
        <f>ROUND(I85*H85,2)</f>
        <v>0</v>
      </c>
      <c r="K85" s="197" t="s">
        <v>21</v>
      </c>
      <c r="L85" s="62"/>
      <c r="M85" s="202" t="s">
        <v>21</v>
      </c>
      <c r="N85" s="203" t="s">
        <v>42</v>
      </c>
      <c r="O85" s="204"/>
      <c r="P85" s="205">
        <f>O85*H85</f>
        <v>0</v>
      </c>
      <c r="Q85" s="205">
        <v>0</v>
      </c>
      <c r="R85" s="205">
        <f>Q85*H85</f>
        <v>0</v>
      </c>
      <c r="S85" s="205">
        <v>0</v>
      </c>
      <c r="T85" s="206">
        <f>S85*H85</f>
        <v>0</v>
      </c>
      <c r="AR85" s="25" t="s">
        <v>146</v>
      </c>
      <c r="AT85" s="25" t="s">
        <v>142</v>
      </c>
      <c r="AU85" s="25" t="s">
        <v>78</v>
      </c>
      <c r="AY85" s="25" t="s">
        <v>141</v>
      </c>
      <c r="BE85" s="207">
        <f>IF(N85="základní",J85,0)</f>
        <v>0</v>
      </c>
      <c r="BF85" s="207">
        <f>IF(N85="snížená",J85,0)</f>
        <v>0</v>
      </c>
      <c r="BG85" s="207">
        <f>IF(N85="zákl. přenesená",J85,0)</f>
        <v>0</v>
      </c>
      <c r="BH85" s="207">
        <f>IF(N85="sníž. přenesená",J85,0)</f>
        <v>0</v>
      </c>
      <c r="BI85" s="207">
        <f>IF(N85="nulová",J85,0)</f>
        <v>0</v>
      </c>
      <c r="BJ85" s="25" t="s">
        <v>78</v>
      </c>
      <c r="BK85" s="207">
        <f>ROUND(I85*H85,2)</f>
        <v>0</v>
      </c>
      <c r="BL85" s="25" t="s">
        <v>146</v>
      </c>
      <c r="BM85" s="25" t="s">
        <v>147</v>
      </c>
    </row>
    <row r="86" spans="2:65" s="1" customFormat="1" ht="6.95" customHeight="1">
      <c r="B86" s="57"/>
      <c r="C86" s="58"/>
      <c r="D86" s="58"/>
      <c r="E86" s="58"/>
      <c r="F86" s="58"/>
      <c r="G86" s="58"/>
      <c r="H86" s="58"/>
      <c r="I86" s="149"/>
      <c r="J86" s="58"/>
      <c r="K86" s="58"/>
      <c r="L86" s="62"/>
    </row>
  </sheetData>
  <sheetProtection algorithmName="SHA-512" hashValue="3X6OzTQkQcel8p4vgYdmEZKjEJVLnqmEHmc0pW8eoNAmdFqyaihODp1TW0j/5tOW6ee7DMbvwyUBrJWztWh0eg==" saltValue="lYD++ZfHXGOIVTyQZ58wNrcIbCmKIJW8T6y4H/Yf47zP31wWaBwULFUe529rWjUx1dtgx91VyjHzFwsTBvhAPA==" spinCount="100000" sheet="1" objects="1" scenarios="1" formatColumns="0" formatRows="0" autoFilter="0"/>
  <autoFilter ref="C82:K85" xr:uid="{00000000-0009-0000-0000-000001000000}"/>
  <mergeCells count="13">
    <mergeCell ref="E75:H75"/>
    <mergeCell ref="G1:H1"/>
    <mergeCell ref="L2:V2"/>
    <mergeCell ref="E49:H49"/>
    <mergeCell ref="E51:H51"/>
    <mergeCell ref="J55:J56"/>
    <mergeCell ref="E71:H71"/>
    <mergeCell ref="E73:H73"/>
    <mergeCell ref="E7:H7"/>
    <mergeCell ref="E9:H9"/>
    <mergeCell ref="E11:H11"/>
    <mergeCell ref="E26:H26"/>
    <mergeCell ref="E47:H47"/>
  </mergeCells>
  <hyperlinks>
    <hyperlink ref="F1:G1" location="C2" display="1) Krycí list soupisu" xr:uid="{00000000-0004-0000-0100-000000000000}"/>
    <hyperlink ref="G1:H1" location="C58" display="2) Rekapitulace" xr:uid="{00000000-0004-0000-0100-000001000000}"/>
    <hyperlink ref="J1" location="C82" display="3) Soupis prací" xr:uid="{00000000-0004-0000-0100-000002000000}"/>
    <hyperlink ref="L1:V1" location="'Rekapitulace stavby'!C2" display="Rekapitulace stavby" xr:uid="{00000000-0004-0000-0100-000003000000}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BR630"/>
  <sheetViews>
    <sheetView showGridLines="0" workbookViewId="0">
      <pane ySplit="1" topLeftCell="A31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21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2"/>
      <c r="B1" s="122"/>
      <c r="C1" s="122"/>
      <c r="D1" s="123" t="s">
        <v>1</v>
      </c>
      <c r="E1" s="122"/>
      <c r="F1" s="124" t="s">
        <v>108</v>
      </c>
      <c r="G1" s="405" t="s">
        <v>109</v>
      </c>
      <c r="H1" s="405"/>
      <c r="I1" s="125"/>
      <c r="J1" s="124" t="s">
        <v>110</v>
      </c>
      <c r="K1" s="123" t="s">
        <v>111</v>
      </c>
      <c r="L1" s="124" t="s">
        <v>112</v>
      </c>
      <c r="M1" s="124"/>
      <c r="N1" s="124"/>
      <c r="O1" s="124"/>
      <c r="P1" s="124"/>
      <c r="Q1" s="124"/>
      <c r="R1" s="124"/>
      <c r="S1" s="124"/>
      <c r="T1" s="124"/>
      <c r="U1" s="21"/>
      <c r="V1" s="21"/>
      <c r="W1" s="22"/>
      <c r="X1" s="22"/>
      <c r="Y1" s="22"/>
      <c r="Z1" s="22"/>
      <c r="AA1" s="22"/>
      <c r="AB1" s="22"/>
      <c r="AC1" s="22"/>
      <c r="AD1" s="22"/>
      <c r="AE1" s="22"/>
      <c r="AF1" s="22"/>
      <c r="AG1" s="22"/>
      <c r="AH1" s="22"/>
      <c r="AI1" s="22"/>
      <c r="AJ1" s="22"/>
      <c r="AK1" s="22"/>
      <c r="AL1" s="22"/>
      <c r="AM1" s="22"/>
      <c r="AN1" s="22"/>
      <c r="AO1" s="22"/>
      <c r="AP1" s="22"/>
      <c r="AQ1" s="22"/>
      <c r="AR1" s="22"/>
      <c r="AS1" s="22"/>
      <c r="AT1" s="22"/>
      <c r="AU1" s="22"/>
      <c r="AV1" s="22"/>
      <c r="AW1" s="22"/>
      <c r="AX1" s="22"/>
      <c r="AY1" s="22"/>
      <c r="AZ1" s="22"/>
      <c r="BA1" s="22"/>
      <c r="BB1" s="22"/>
      <c r="BC1" s="22"/>
      <c r="BD1" s="22"/>
      <c r="BE1" s="22"/>
      <c r="BF1" s="22"/>
      <c r="BG1" s="22"/>
      <c r="BH1" s="22"/>
      <c r="BI1" s="22"/>
      <c r="BJ1" s="22"/>
      <c r="BK1" s="22"/>
      <c r="BL1" s="22"/>
      <c r="BM1" s="22"/>
      <c r="BN1" s="22"/>
      <c r="BO1" s="22"/>
      <c r="BP1" s="22"/>
      <c r="BQ1" s="22"/>
      <c r="BR1" s="22"/>
    </row>
    <row r="2" spans="1:70" ht="36.950000000000003" customHeight="1">
      <c r="L2" s="362"/>
      <c r="M2" s="362"/>
      <c r="N2" s="362"/>
      <c r="O2" s="362"/>
      <c r="P2" s="362"/>
      <c r="Q2" s="362"/>
      <c r="R2" s="362"/>
      <c r="S2" s="362"/>
      <c r="T2" s="362"/>
      <c r="U2" s="362"/>
      <c r="V2" s="362"/>
      <c r="AT2" s="25" t="s">
        <v>88</v>
      </c>
    </row>
    <row r="3" spans="1:70" ht="6.95" customHeight="1">
      <c r="B3" s="26"/>
      <c r="C3" s="27"/>
      <c r="D3" s="27"/>
      <c r="E3" s="27"/>
      <c r="F3" s="27"/>
      <c r="G3" s="27"/>
      <c r="H3" s="27"/>
      <c r="I3" s="126"/>
      <c r="J3" s="27"/>
      <c r="K3" s="28"/>
      <c r="AT3" s="25" t="s">
        <v>80</v>
      </c>
    </row>
    <row r="4" spans="1:70" ht="36.950000000000003" customHeight="1">
      <c r="B4" s="29"/>
      <c r="C4" s="30"/>
      <c r="D4" s="31" t="s">
        <v>113</v>
      </c>
      <c r="E4" s="30"/>
      <c r="F4" s="30"/>
      <c r="G4" s="30"/>
      <c r="H4" s="30"/>
      <c r="I4" s="127"/>
      <c r="J4" s="30"/>
      <c r="K4" s="32"/>
      <c r="M4" s="33" t="s">
        <v>12</v>
      </c>
      <c r="AT4" s="25" t="s">
        <v>6</v>
      </c>
    </row>
    <row r="5" spans="1:70" ht="6.95" customHeight="1">
      <c r="B5" s="29"/>
      <c r="C5" s="30"/>
      <c r="D5" s="30"/>
      <c r="E5" s="30"/>
      <c r="F5" s="30"/>
      <c r="G5" s="30"/>
      <c r="H5" s="30"/>
      <c r="I5" s="127"/>
      <c r="J5" s="30"/>
      <c r="K5" s="32"/>
    </row>
    <row r="6" spans="1:70" ht="15">
      <c r="B6" s="29"/>
      <c r="C6" s="30"/>
      <c r="D6" s="38" t="s">
        <v>18</v>
      </c>
      <c r="E6" s="30"/>
      <c r="F6" s="30"/>
      <c r="G6" s="30"/>
      <c r="H6" s="30"/>
      <c r="I6" s="127"/>
      <c r="J6" s="30"/>
      <c r="K6" s="32"/>
    </row>
    <row r="7" spans="1:70" ht="16.5" customHeight="1">
      <c r="B7" s="29"/>
      <c r="C7" s="30"/>
      <c r="D7" s="30"/>
      <c r="E7" s="406" t="str">
        <f>'Rekapitulace stavby'!K6</f>
        <v>SOU Opravárenské - rekonstrukce havarijního stavu elektroinstalace v dílnách II.etapa</v>
      </c>
      <c r="F7" s="412"/>
      <c r="G7" s="412"/>
      <c r="H7" s="412"/>
      <c r="I7" s="127"/>
      <c r="J7" s="30"/>
      <c r="K7" s="32"/>
    </row>
    <row r="8" spans="1:70" ht="15">
      <c r="B8" s="29"/>
      <c r="C8" s="30"/>
      <c r="D8" s="38" t="s">
        <v>114</v>
      </c>
      <c r="E8" s="30"/>
      <c r="F8" s="30"/>
      <c r="G8" s="30"/>
      <c r="H8" s="30"/>
      <c r="I8" s="127"/>
      <c r="J8" s="30"/>
      <c r="K8" s="32"/>
    </row>
    <row r="9" spans="1:70" s="1" customFormat="1" ht="28.5" customHeight="1">
      <c r="B9" s="42"/>
      <c r="C9" s="43"/>
      <c r="D9" s="43"/>
      <c r="E9" s="406" t="s">
        <v>115</v>
      </c>
      <c r="F9" s="407"/>
      <c r="G9" s="407"/>
      <c r="H9" s="407"/>
      <c r="I9" s="128"/>
      <c r="J9" s="43"/>
      <c r="K9" s="46"/>
    </row>
    <row r="10" spans="1:70" s="1" customFormat="1" ht="15">
      <c r="B10" s="42"/>
      <c r="C10" s="43"/>
      <c r="D10" s="38" t="s">
        <v>116</v>
      </c>
      <c r="E10" s="43"/>
      <c r="F10" s="43"/>
      <c r="G10" s="43"/>
      <c r="H10" s="43"/>
      <c r="I10" s="128"/>
      <c r="J10" s="43"/>
      <c r="K10" s="46"/>
    </row>
    <row r="11" spans="1:70" s="1" customFormat="1" ht="36.950000000000003" customHeight="1">
      <c r="B11" s="42"/>
      <c r="C11" s="43"/>
      <c r="D11" s="43"/>
      <c r="E11" s="408" t="s">
        <v>148</v>
      </c>
      <c r="F11" s="407"/>
      <c r="G11" s="407"/>
      <c r="H11" s="407"/>
      <c r="I11" s="128"/>
      <c r="J11" s="43"/>
      <c r="K11" s="46"/>
    </row>
    <row r="12" spans="1:70" s="1" customFormat="1">
      <c r="B12" s="42"/>
      <c r="C12" s="43"/>
      <c r="D12" s="43"/>
      <c r="E12" s="43"/>
      <c r="F12" s="43"/>
      <c r="G12" s="43"/>
      <c r="H12" s="43"/>
      <c r="I12" s="128"/>
      <c r="J12" s="43"/>
      <c r="K12" s="46"/>
    </row>
    <row r="13" spans="1:70" s="1" customFormat="1" ht="14.45" customHeight="1">
      <c r="B13" s="42"/>
      <c r="C13" s="43"/>
      <c r="D13" s="38" t="s">
        <v>20</v>
      </c>
      <c r="E13" s="43"/>
      <c r="F13" s="36" t="s">
        <v>21</v>
      </c>
      <c r="G13" s="43"/>
      <c r="H13" s="43"/>
      <c r="I13" s="129" t="s">
        <v>22</v>
      </c>
      <c r="J13" s="36" t="s">
        <v>21</v>
      </c>
      <c r="K13" s="46"/>
    </row>
    <row r="14" spans="1:70" s="1" customFormat="1" ht="14.45" customHeight="1">
      <c r="B14" s="42"/>
      <c r="C14" s="43"/>
      <c r="D14" s="38" t="s">
        <v>23</v>
      </c>
      <c r="E14" s="43"/>
      <c r="F14" s="36" t="s">
        <v>24</v>
      </c>
      <c r="G14" s="43"/>
      <c r="H14" s="43"/>
      <c r="I14" s="129" t="s">
        <v>25</v>
      </c>
      <c r="J14" s="130" t="str">
        <f>'Rekapitulace stavby'!AN8</f>
        <v>23. 3. 2018</v>
      </c>
      <c r="K14" s="46"/>
    </row>
    <row r="15" spans="1:70" s="1" customFormat="1" ht="10.9" customHeight="1">
      <c r="B15" s="42"/>
      <c r="C15" s="43"/>
      <c r="D15" s="43"/>
      <c r="E15" s="43"/>
      <c r="F15" s="43"/>
      <c r="G15" s="43"/>
      <c r="H15" s="43"/>
      <c r="I15" s="128"/>
      <c r="J15" s="43"/>
      <c r="K15" s="46"/>
    </row>
    <row r="16" spans="1:70" s="1" customFormat="1" ht="14.45" customHeight="1">
      <c r="B16" s="42"/>
      <c r="C16" s="43"/>
      <c r="D16" s="38" t="s">
        <v>27</v>
      </c>
      <c r="E16" s="43"/>
      <c r="F16" s="43"/>
      <c r="G16" s="43"/>
      <c r="H16" s="43"/>
      <c r="I16" s="129" t="s">
        <v>28</v>
      </c>
      <c r="J16" s="36" t="s">
        <v>21</v>
      </c>
      <c r="K16" s="46"/>
    </row>
    <row r="17" spans="2:11" s="1" customFormat="1" ht="18" customHeight="1">
      <c r="B17" s="42"/>
      <c r="C17" s="43"/>
      <c r="D17" s="43"/>
      <c r="E17" s="36" t="s">
        <v>29</v>
      </c>
      <c r="F17" s="43"/>
      <c r="G17" s="43"/>
      <c r="H17" s="43"/>
      <c r="I17" s="129" t="s">
        <v>30</v>
      </c>
      <c r="J17" s="36" t="s">
        <v>21</v>
      </c>
      <c r="K17" s="46"/>
    </row>
    <row r="18" spans="2:11" s="1" customFormat="1" ht="6.95" customHeight="1">
      <c r="B18" s="42"/>
      <c r="C18" s="43"/>
      <c r="D18" s="43"/>
      <c r="E18" s="43"/>
      <c r="F18" s="43"/>
      <c r="G18" s="43"/>
      <c r="H18" s="43"/>
      <c r="I18" s="128"/>
      <c r="J18" s="43"/>
      <c r="K18" s="46"/>
    </row>
    <row r="19" spans="2:11" s="1" customFormat="1" ht="14.45" customHeight="1">
      <c r="B19" s="42"/>
      <c r="C19" s="43"/>
      <c r="D19" s="38" t="s">
        <v>31</v>
      </c>
      <c r="E19" s="43"/>
      <c r="F19" s="43"/>
      <c r="G19" s="43"/>
      <c r="H19" s="43"/>
      <c r="I19" s="129" t="s">
        <v>28</v>
      </c>
      <c r="J19" s="36" t="str">
        <f>IF('Rekapitulace stavby'!AN13="Vyplň údaj","",IF('Rekapitulace stavby'!AN13="","",'Rekapitulace stavby'!AN13))</f>
        <v/>
      </c>
      <c r="K19" s="46"/>
    </row>
    <row r="20" spans="2:11" s="1" customFormat="1" ht="18" customHeight="1">
      <c r="B20" s="42"/>
      <c r="C20" s="43"/>
      <c r="D20" s="43"/>
      <c r="E20" s="36" t="str">
        <f>IF('Rekapitulace stavby'!E14="Vyplň údaj","",IF('Rekapitulace stavby'!E14="","",'Rekapitulace stavby'!E14))</f>
        <v/>
      </c>
      <c r="F20" s="43"/>
      <c r="G20" s="43"/>
      <c r="H20" s="43"/>
      <c r="I20" s="129" t="s">
        <v>30</v>
      </c>
      <c r="J20" s="36" t="str">
        <f>IF('Rekapitulace stavby'!AN14="Vyplň údaj","",IF('Rekapitulace stavby'!AN14="","",'Rekapitulace stavby'!AN14))</f>
        <v/>
      </c>
      <c r="K20" s="46"/>
    </row>
    <row r="21" spans="2:11" s="1" customFormat="1" ht="6.95" customHeight="1">
      <c r="B21" s="42"/>
      <c r="C21" s="43"/>
      <c r="D21" s="43"/>
      <c r="E21" s="43"/>
      <c r="F21" s="43"/>
      <c r="G21" s="43"/>
      <c r="H21" s="43"/>
      <c r="I21" s="128"/>
      <c r="J21" s="43"/>
      <c r="K21" s="46"/>
    </row>
    <row r="22" spans="2:11" s="1" customFormat="1" ht="14.45" customHeight="1">
      <c r="B22" s="42"/>
      <c r="C22" s="43"/>
      <c r="D22" s="38" t="s">
        <v>33</v>
      </c>
      <c r="E22" s="43"/>
      <c r="F22" s="43"/>
      <c r="G22" s="43"/>
      <c r="H22" s="43"/>
      <c r="I22" s="129" t="s">
        <v>28</v>
      </c>
      <c r="J22" s="36" t="str">
        <f>IF('Rekapitulace stavby'!AN16="","",'Rekapitulace stavby'!AN16)</f>
        <v/>
      </c>
      <c r="K22" s="46"/>
    </row>
    <row r="23" spans="2:11" s="1" customFormat="1" ht="18" customHeight="1">
      <c r="B23" s="42"/>
      <c r="C23" s="43"/>
      <c r="D23" s="43"/>
      <c r="E23" s="36" t="str">
        <f>IF('Rekapitulace stavby'!E17="","",'Rekapitulace stavby'!E17)</f>
        <v xml:space="preserve"> </v>
      </c>
      <c r="F23" s="43"/>
      <c r="G23" s="43"/>
      <c r="H23" s="43"/>
      <c r="I23" s="129" t="s">
        <v>30</v>
      </c>
      <c r="J23" s="36" t="str">
        <f>IF('Rekapitulace stavby'!AN17="","",'Rekapitulace stavby'!AN17)</f>
        <v/>
      </c>
      <c r="K23" s="46"/>
    </row>
    <row r="24" spans="2:11" s="1" customFormat="1" ht="6.95" customHeight="1">
      <c r="B24" s="42"/>
      <c r="C24" s="43"/>
      <c r="D24" s="43"/>
      <c r="E24" s="43"/>
      <c r="F24" s="43"/>
      <c r="G24" s="43"/>
      <c r="H24" s="43"/>
      <c r="I24" s="128"/>
      <c r="J24" s="43"/>
      <c r="K24" s="46"/>
    </row>
    <row r="25" spans="2:11" s="1" customFormat="1" ht="14.45" customHeight="1">
      <c r="B25" s="42"/>
      <c r="C25" s="43"/>
      <c r="D25" s="38" t="s">
        <v>36</v>
      </c>
      <c r="E25" s="43"/>
      <c r="F25" s="43"/>
      <c r="G25" s="43"/>
      <c r="H25" s="43"/>
      <c r="I25" s="128"/>
      <c r="J25" s="43"/>
      <c r="K25" s="46"/>
    </row>
    <row r="26" spans="2:11" s="7" customFormat="1" ht="16.5" customHeight="1">
      <c r="B26" s="131"/>
      <c r="C26" s="132"/>
      <c r="D26" s="132"/>
      <c r="E26" s="400" t="s">
        <v>21</v>
      </c>
      <c r="F26" s="400"/>
      <c r="G26" s="400"/>
      <c r="H26" s="400"/>
      <c r="I26" s="133"/>
      <c r="J26" s="132"/>
      <c r="K26" s="134"/>
    </row>
    <row r="27" spans="2:11" s="1" customFormat="1" ht="6.95" customHeight="1">
      <c r="B27" s="42"/>
      <c r="C27" s="43"/>
      <c r="D27" s="43"/>
      <c r="E27" s="43"/>
      <c r="F27" s="43"/>
      <c r="G27" s="43"/>
      <c r="H27" s="43"/>
      <c r="I27" s="128"/>
      <c r="J27" s="43"/>
      <c r="K27" s="46"/>
    </row>
    <row r="28" spans="2:11" s="1" customFormat="1" ht="6.95" customHeight="1">
      <c r="B28" s="42"/>
      <c r="C28" s="43"/>
      <c r="D28" s="86"/>
      <c r="E28" s="86"/>
      <c r="F28" s="86"/>
      <c r="G28" s="86"/>
      <c r="H28" s="86"/>
      <c r="I28" s="135"/>
      <c r="J28" s="86"/>
      <c r="K28" s="136"/>
    </row>
    <row r="29" spans="2:11" s="1" customFormat="1" ht="25.35" customHeight="1">
      <c r="B29" s="42"/>
      <c r="C29" s="43"/>
      <c r="D29" s="137" t="s">
        <v>37</v>
      </c>
      <c r="E29" s="43"/>
      <c r="F29" s="43"/>
      <c r="G29" s="43"/>
      <c r="H29" s="43"/>
      <c r="I29" s="128"/>
      <c r="J29" s="138">
        <f>ROUND(J96,2)</f>
        <v>0</v>
      </c>
      <c r="K29" s="46"/>
    </row>
    <row r="30" spans="2:11" s="1" customFormat="1" ht="6.95" customHeight="1">
      <c r="B30" s="42"/>
      <c r="C30" s="43"/>
      <c r="D30" s="86"/>
      <c r="E30" s="86"/>
      <c r="F30" s="86"/>
      <c r="G30" s="86"/>
      <c r="H30" s="86"/>
      <c r="I30" s="135"/>
      <c r="J30" s="86"/>
      <c r="K30" s="136"/>
    </row>
    <row r="31" spans="2:11" s="1" customFormat="1" ht="14.45" customHeight="1">
      <c r="B31" s="42"/>
      <c r="C31" s="43"/>
      <c r="D31" s="43"/>
      <c r="E31" s="43"/>
      <c r="F31" s="47" t="s">
        <v>39</v>
      </c>
      <c r="G31" s="43"/>
      <c r="H31" s="43"/>
      <c r="I31" s="139" t="s">
        <v>38</v>
      </c>
      <c r="J31" s="47" t="s">
        <v>40</v>
      </c>
      <c r="K31" s="46"/>
    </row>
    <row r="32" spans="2:11" s="1" customFormat="1" ht="14.45" customHeight="1">
      <c r="B32" s="42"/>
      <c r="C32" s="43"/>
      <c r="D32" s="50" t="s">
        <v>41</v>
      </c>
      <c r="E32" s="50" t="s">
        <v>42</v>
      </c>
      <c r="F32" s="140">
        <f>ROUND(SUM(BE96:BE629), 2)</f>
        <v>0</v>
      </c>
      <c r="G32" s="43"/>
      <c r="H32" s="43"/>
      <c r="I32" s="141">
        <v>0.21</v>
      </c>
      <c r="J32" s="140">
        <f>ROUND(ROUND((SUM(BE96:BE629)), 2)*I32, 2)</f>
        <v>0</v>
      </c>
      <c r="K32" s="46"/>
    </row>
    <row r="33" spans="2:11" s="1" customFormat="1" ht="14.45" customHeight="1">
      <c r="B33" s="42"/>
      <c r="C33" s="43"/>
      <c r="D33" s="43"/>
      <c r="E33" s="50" t="s">
        <v>43</v>
      </c>
      <c r="F33" s="140">
        <f>ROUND(SUM(BF96:BF629), 2)</f>
        <v>0</v>
      </c>
      <c r="G33" s="43"/>
      <c r="H33" s="43"/>
      <c r="I33" s="141">
        <v>0.15</v>
      </c>
      <c r="J33" s="140">
        <f>ROUND(ROUND((SUM(BF96:BF629)), 2)*I33, 2)</f>
        <v>0</v>
      </c>
      <c r="K33" s="46"/>
    </row>
    <row r="34" spans="2:11" s="1" customFormat="1" ht="14.45" hidden="1" customHeight="1">
      <c r="B34" s="42"/>
      <c r="C34" s="43"/>
      <c r="D34" s="43"/>
      <c r="E34" s="50" t="s">
        <v>44</v>
      </c>
      <c r="F34" s="140">
        <f>ROUND(SUM(BG96:BG629), 2)</f>
        <v>0</v>
      </c>
      <c r="G34" s="43"/>
      <c r="H34" s="43"/>
      <c r="I34" s="141">
        <v>0.21</v>
      </c>
      <c r="J34" s="140">
        <v>0</v>
      </c>
      <c r="K34" s="46"/>
    </row>
    <row r="35" spans="2:11" s="1" customFormat="1" ht="14.45" hidden="1" customHeight="1">
      <c r="B35" s="42"/>
      <c r="C35" s="43"/>
      <c r="D35" s="43"/>
      <c r="E35" s="50" t="s">
        <v>45</v>
      </c>
      <c r="F35" s="140">
        <f>ROUND(SUM(BH96:BH629), 2)</f>
        <v>0</v>
      </c>
      <c r="G35" s="43"/>
      <c r="H35" s="43"/>
      <c r="I35" s="141">
        <v>0.15</v>
      </c>
      <c r="J35" s="140">
        <v>0</v>
      </c>
      <c r="K35" s="46"/>
    </row>
    <row r="36" spans="2:11" s="1" customFormat="1" ht="14.45" hidden="1" customHeight="1">
      <c r="B36" s="42"/>
      <c r="C36" s="43"/>
      <c r="D36" s="43"/>
      <c r="E36" s="50" t="s">
        <v>46</v>
      </c>
      <c r="F36" s="140">
        <f>ROUND(SUM(BI96:BI629), 2)</f>
        <v>0</v>
      </c>
      <c r="G36" s="43"/>
      <c r="H36" s="43"/>
      <c r="I36" s="141">
        <v>0</v>
      </c>
      <c r="J36" s="140">
        <v>0</v>
      </c>
      <c r="K36" s="46"/>
    </row>
    <row r="37" spans="2:11" s="1" customFormat="1" ht="6.95" customHeight="1">
      <c r="B37" s="42"/>
      <c r="C37" s="43"/>
      <c r="D37" s="43"/>
      <c r="E37" s="43"/>
      <c r="F37" s="43"/>
      <c r="G37" s="43"/>
      <c r="H37" s="43"/>
      <c r="I37" s="128"/>
      <c r="J37" s="43"/>
      <c r="K37" s="46"/>
    </row>
    <row r="38" spans="2:11" s="1" customFormat="1" ht="25.35" customHeight="1">
      <c r="B38" s="42"/>
      <c r="C38" s="142"/>
      <c r="D38" s="143" t="s">
        <v>47</v>
      </c>
      <c r="E38" s="80"/>
      <c r="F38" s="80"/>
      <c r="G38" s="144" t="s">
        <v>48</v>
      </c>
      <c r="H38" s="145" t="s">
        <v>49</v>
      </c>
      <c r="I38" s="146"/>
      <c r="J38" s="147">
        <f>SUM(J29:J36)</f>
        <v>0</v>
      </c>
      <c r="K38" s="148"/>
    </row>
    <row r="39" spans="2:11" s="1" customFormat="1" ht="14.45" customHeight="1">
      <c r="B39" s="57"/>
      <c r="C39" s="58"/>
      <c r="D39" s="58"/>
      <c r="E39" s="58"/>
      <c r="F39" s="58"/>
      <c r="G39" s="58"/>
      <c r="H39" s="58"/>
      <c r="I39" s="149"/>
      <c r="J39" s="58"/>
      <c r="K39" s="59"/>
    </row>
    <row r="43" spans="2:11" s="1" customFormat="1" ht="6.95" customHeight="1">
      <c r="B43" s="150"/>
      <c r="C43" s="151"/>
      <c r="D43" s="151"/>
      <c r="E43" s="151"/>
      <c r="F43" s="151"/>
      <c r="G43" s="151"/>
      <c r="H43" s="151"/>
      <c r="I43" s="152"/>
      <c r="J43" s="151"/>
      <c r="K43" s="153"/>
    </row>
    <row r="44" spans="2:11" s="1" customFormat="1" ht="36.950000000000003" customHeight="1">
      <c r="B44" s="42"/>
      <c r="C44" s="31" t="s">
        <v>118</v>
      </c>
      <c r="D44" s="43"/>
      <c r="E44" s="43"/>
      <c r="F44" s="43"/>
      <c r="G44" s="43"/>
      <c r="H44" s="43"/>
      <c r="I44" s="128"/>
      <c r="J44" s="43"/>
      <c r="K44" s="46"/>
    </row>
    <row r="45" spans="2:11" s="1" customFormat="1" ht="6.95" customHeight="1">
      <c r="B45" s="42"/>
      <c r="C45" s="43"/>
      <c r="D45" s="43"/>
      <c r="E45" s="43"/>
      <c r="F45" s="43"/>
      <c r="G45" s="43"/>
      <c r="H45" s="43"/>
      <c r="I45" s="128"/>
      <c r="J45" s="43"/>
      <c r="K45" s="46"/>
    </row>
    <row r="46" spans="2:11" s="1" customFormat="1" ht="14.45" customHeight="1">
      <c r="B46" s="42"/>
      <c r="C46" s="38" t="s">
        <v>18</v>
      </c>
      <c r="D46" s="43"/>
      <c r="E46" s="43"/>
      <c r="F46" s="43"/>
      <c r="G46" s="43"/>
      <c r="H46" s="43"/>
      <c r="I46" s="128"/>
      <c r="J46" s="43"/>
      <c r="K46" s="46"/>
    </row>
    <row r="47" spans="2:11" s="1" customFormat="1" ht="16.5" customHeight="1">
      <c r="B47" s="42"/>
      <c r="C47" s="43"/>
      <c r="D47" s="43"/>
      <c r="E47" s="406" t="str">
        <f>E7</f>
        <v>SOU Opravárenské - rekonstrukce havarijního stavu elektroinstalace v dílnách II.etapa</v>
      </c>
      <c r="F47" s="412"/>
      <c r="G47" s="412"/>
      <c r="H47" s="412"/>
      <c r="I47" s="128"/>
      <c r="J47" s="43"/>
      <c r="K47" s="46"/>
    </row>
    <row r="48" spans="2:11" ht="15">
      <c r="B48" s="29"/>
      <c r="C48" s="38" t="s">
        <v>114</v>
      </c>
      <c r="D48" s="30"/>
      <c r="E48" s="30"/>
      <c r="F48" s="30"/>
      <c r="G48" s="30"/>
      <c r="H48" s="30"/>
      <c r="I48" s="127"/>
      <c r="J48" s="30"/>
      <c r="K48" s="32"/>
    </row>
    <row r="49" spans="2:47" s="1" customFormat="1" ht="28.5" customHeight="1">
      <c r="B49" s="42"/>
      <c r="C49" s="43"/>
      <c r="D49" s="43"/>
      <c r="E49" s="406" t="s">
        <v>115</v>
      </c>
      <c r="F49" s="407"/>
      <c r="G49" s="407"/>
      <c r="H49" s="407"/>
      <c r="I49" s="128"/>
      <c r="J49" s="43"/>
      <c r="K49" s="46"/>
    </row>
    <row r="50" spans="2:47" s="1" customFormat="1" ht="14.45" customHeight="1">
      <c r="B50" s="42"/>
      <c r="C50" s="38" t="s">
        <v>116</v>
      </c>
      <c r="D50" s="43"/>
      <c r="E50" s="43"/>
      <c r="F50" s="43"/>
      <c r="G50" s="43"/>
      <c r="H50" s="43"/>
      <c r="I50" s="128"/>
      <c r="J50" s="43"/>
      <c r="K50" s="46"/>
    </row>
    <row r="51" spans="2:47" s="1" customFormat="1" ht="17.25" customHeight="1">
      <c r="B51" s="42"/>
      <c r="C51" s="43"/>
      <c r="D51" s="43"/>
      <c r="E51" s="408" t="str">
        <f>E11</f>
        <v>SO - STAVEBNÍ ČÁST - OPRAVY</v>
      </c>
      <c r="F51" s="407"/>
      <c r="G51" s="407"/>
      <c r="H51" s="407"/>
      <c r="I51" s="128"/>
      <c r="J51" s="43"/>
      <c r="K51" s="46"/>
    </row>
    <row r="52" spans="2:47" s="1" customFormat="1" ht="6.95" customHeight="1">
      <c r="B52" s="42"/>
      <c r="C52" s="43"/>
      <c r="D52" s="43"/>
      <c r="E52" s="43"/>
      <c r="F52" s="43"/>
      <c r="G52" s="43"/>
      <c r="H52" s="43"/>
      <c r="I52" s="128"/>
      <c r="J52" s="43"/>
      <c r="K52" s="46"/>
    </row>
    <row r="53" spans="2:47" s="1" customFormat="1" ht="18" customHeight="1">
      <c r="B53" s="42"/>
      <c r="C53" s="38" t="s">
        <v>23</v>
      </c>
      <c r="D53" s="43"/>
      <c r="E53" s="43"/>
      <c r="F53" s="36" t="str">
        <f>F14</f>
        <v>Králíky</v>
      </c>
      <c r="G53" s="43"/>
      <c r="H53" s="43"/>
      <c r="I53" s="129" t="s">
        <v>25</v>
      </c>
      <c r="J53" s="130" t="str">
        <f>IF(J14="","",J14)</f>
        <v>23. 3. 2018</v>
      </c>
      <c r="K53" s="46"/>
    </row>
    <row r="54" spans="2:47" s="1" customFormat="1" ht="6.95" customHeight="1">
      <c r="B54" s="42"/>
      <c r="C54" s="43"/>
      <c r="D54" s="43"/>
      <c r="E54" s="43"/>
      <c r="F54" s="43"/>
      <c r="G54" s="43"/>
      <c r="H54" s="43"/>
      <c r="I54" s="128"/>
      <c r="J54" s="43"/>
      <c r="K54" s="46"/>
    </row>
    <row r="55" spans="2:47" s="1" customFormat="1" ht="15">
      <c r="B55" s="42"/>
      <c r="C55" s="38" t="s">
        <v>27</v>
      </c>
      <c r="D55" s="43"/>
      <c r="E55" s="43"/>
      <c r="F55" s="36" t="str">
        <f>E17</f>
        <v>Pardubický kraj, Komenského nám. 125,   Pardubice</v>
      </c>
      <c r="G55" s="43"/>
      <c r="H55" s="43"/>
      <c r="I55" s="129" t="s">
        <v>33</v>
      </c>
      <c r="J55" s="400" t="str">
        <f>E23</f>
        <v xml:space="preserve"> </v>
      </c>
      <c r="K55" s="46"/>
    </row>
    <row r="56" spans="2:47" s="1" customFormat="1" ht="14.45" customHeight="1">
      <c r="B56" s="42"/>
      <c r="C56" s="38" t="s">
        <v>31</v>
      </c>
      <c r="D56" s="43"/>
      <c r="E56" s="43"/>
      <c r="F56" s="36" t="str">
        <f>IF(E20="","",E20)</f>
        <v/>
      </c>
      <c r="G56" s="43"/>
      <c r="H56" s="43"/>
      <c r="I56" s="128"/>
      <c r="J56" s="409"/>
      <c r="K56" s="46"/>
    </row>
    <row r="57" spans="2:47" s="1" customFormat="1" ht="10.35" customHeight="1">
      <c r="B57" s="42"/>
      <c r="C57" s="43"/>
      <c r="D57" s="43"/>
      <c r="E57" s="43"/>
      <c r="F57" s="43"/>
      <c r="G57" s="43"/>
      <c r="H57" s="43"/>
      <c r="I57" s="128"/>
      <c r="J57" s="43"/>
      <c r="K57" s="46"/>
    </row>
    <row r="58" spans="2:47" s="1" customFormat="1" ht="29.25" customHeight="1">
      <c r="B58" s="42"/>
      <c r="C58" s="154" t="s">
        <v>119</v>
      </c>
      <c r="D58" s="142"/>
      <c r="E58" s="142"/>
      <c r="F58" s="142"/>
      <c r="G58" s="142"/>
      <c r="H58" s="142"/>
      <c r="I58" s="155"/>
      <c r="J58" s="156" t="s">
        <v>120</v>
      </c>
      <c r="K58" s="157"/>
    </row>
    <row r="59" spans="2:47" s="1" customFormat="1" ht="10.35" customHeight="1">
      <c r="B59" s="42"/>
      <c r="C59" s="43"/>
      <c r="D59" s="43"/>
      <c r="E59" s="43"/>
      <c r="F59" s="43"/>
      <c r="G59" s="43"/>
      <c r="H59" s="43"/>
      <c r="I59" s="128"/>
      <c r="J59" s="43"/>
      <c r="K59" s="46"/>
    </row>
    <row r="60" spans="2:47" s="1" customFormat="1" ht="29.25" customHeight="1">
      <c r="B60" s="42"/>
      <c r="C60" s="158" t="s">
        <v>121</v>
      </c>
      <c r="D60" s="43"/>
      <c r="E60" s="43"/>
      <c r="F60" s="43"/>
      <c r="G60" s="43"/>
      <c r="H60" s="43"/>
      <c r="I60" s="128"/>
      <c r="J60" s="138">
        <f>J96</f>
        <v>0</v>
      </c>
      <c r="K60" s="46"/>
      <c r="AU60" s="25" t="s">
        <v>122</v>
      </c>
    </row>
    <row r="61" spans="2:47" s="8" customFormat="1" ht="24.95" customHeight="1">
      <c r="B61" s="159"/>
      <c r="C61" s="160"/>
      <c r="D61" s="161" t="s">
        <v>149</v>
      </c>
      <c r="E61" s="162"/>
      <c r="F61" s="162"/>
      <c r="G61" s="162"/>
      <c r="H61" s="162"/>
      <c r="I61" s="163"/>
      <c r="J61" s="164">
        <f>J97</f>
        <v>0</v>
      </c>
      <c r="K61" s="165"/>
    </row>
    <row r="62" spans="2:47" s="11" customFormat="1" ht="19.899999999999999" customHeight="1">
      <c r="B62" s="208"/>
      <c r="C62" s="209"/>
      <c r="D62" s="210" t="s">
        <v>150</v>
      </c>
      <c r="E62" s="211"/>
      <c r="F62" s="211"/>
      <c r="G62" s="211"/>
      <c r="H62" s="211"/>
      <c r="I62" s="212"/>
      <c r="J62" s="213">
        <f>J98</f>
        <v>0</v>
      </c>
      <c r="K62" s="214"/>
    </row>
    <row r="63" spans="2:47" s="11" customFormat="1" ht="19.899999999999999" customHeight="1">
      <c r="B63" s="208"/>
      <c r="C63" s="209"/>
      <c r="D63" s="210" t="s">
        <v>151</v>
      </c>
      <c r="E63" s="211"/>
      <c r="F63" s="211"/>
      <c r="G63" s="211"/>
      <c r="H63" s="211"/>
      <c r="I63" s="212"/>
      <c r="J63" s="213">
        <f>J109</f>
        <v>0</v>
      </c>
      <c r="K63" s="214"/>
    </row>
    <row r="64" spans="2:47" s="11" customFormat="1" ht="19.899999999999999" customHeight="1">
      <c r="B64" s="208"/>
      <c r="C64" s="209"/>
      <c r="D64" s="210" t="s">
        <v>152</v>
      </c>
      <c r="E64" s="211"/>
      <c r="F64" s="211"/>
      <c r="G64" s="211"/>
      <c r="H64" s="211"/>
      <c r="I64" s="212"/>
      <c r="J64" s="213">
        <f>J114</f>
        <v>0</v>
      </c>
      <c r="K64" s="214"/>
    </row>
    <row r="65" spans="2:12" s="11" customFormat="1" ht="19.899999999999999" customHeight="1">
      <c r="B65" s="208"/>
      <c r="C65" s="209"/>
      <c r="D65" s="210" t="s">
        <v>153</v>
      </c>
      <c r="E65" s="211"/>
      <c r="F65" s="211"/>
      <c r="G65" s="211"/>
      <c r="H65" s="211"/>
      <c r="I65" s="212"/>
      <c r="J65" s="213">
        <f>J308</f>
        <v>0</v>
      </c>
      <c r="K65" s="214"/>
    </row>
    <row r="66" spans="2:12" s="11" customFormat="1" ht="19.899999999999999" customHeight="1">
      <c r="B66" s="208"/>
      <c r="C66" s="209"/>
      <c r="D66" s="210" t="s">
        <v>154</v>
      </c>
      <c r="E66" s="211"/>
      <c r="F66" s="211"/>
      <c r="G66" s="211"/>
      <c r="H66" s="211"/>
      <c r="I66" s="212"/>
      <c r="J66" s="213">
        <f>J452</f>
        <v>0</v>
      </c>
      <c r="K66" s="214"/>
    </row>
    <row r="67" spans="2:12" s="11" customFormat="1" ht="19.899999999999999" customHeight="1">
      <c r="B67" s="208"/>
      <c r="C67" s="209"/>
      <c r="D67" s="210" t="s">
        <v>155</v>
      </c>
      <c r="E67" s="211"/>
      <c r="F67" s="211"/>
      <c r="G67" s="211"/>
      <c r="H67" s="211"/>
      <c r="I67" s="212"/>
      <c r="J67" s="213">
        <f>J462</f>
        <v>0</v>
      </c>
      <c r="K67" s="214"/>
    </row>
    <row r="68" spans="2:12" s="8" customFormat="1" ht="24.95" customHeight="1">
      <c r="B68" s="159"/>
      <c r="C68" s="160"/>
      <c r="D68" s="161" t="s">
        <v>156</v>
      </c>
      <c r="E68" s="162"/>
      <c r="F68" s="162"/>
      <c r="G68" s="162"/>
      <c r="H68" s="162"/>
      <c r="I68" s="163"/>
      <c r="J68" s="164">
        <f>J465</f>
        <v>0</v>
      </c>
      <c r="K68" s="165"/>
    </row>
    <row r="69" spans="2:12" s="11" customFormat="1" ht="19.899999999999999" customHeight="1">
      <c r="B69" s="208"/>
      <c r="C69" s="209"/>
      <c r="D69" s="210" t="s">
        <v>157</v>
      </c>
      <c r="E69" s="211"/>
      <c r="F69" s="211"/>
      <c r="G69" s="211"/>
      <c r="H69" s="211"/>
      <c r="I69" s="212"/>
      <c r="J69" s="213">
        <f>J466</f>
        <v>0</v>
      </c>
      <c r="K69" s="214"/>
    </row>
    <row r="70" spans="2:12" s="11" customFormat="1" ht="19.899999999999999" customHeight="1">
      <c r="B70" s="208"/>
      <c r="C70" s="209"/>
      <c r="D70" s="210" t="s">
        <v>158</v>
      </c>
      <c r="E70" s="211"/>
      <c r="F70" s="211"/>
      <c r="G70" s="211"/>
      <c r="H70" s="211"/>
      <c r="I70" s="212"/>
      <c r="J70" s="213">
        <f>J491</f>
        <v>0</v>
      </c>
      <c r="K70" s="214"/>
    </row>
    <row r="71" spans="2:12" s="11" customFormat="1" ht="19.899999999999999" customHeight="1">
      <c r="B71" s="208"/>
      <c r="C71" s="209"/>
      <c r="D71" s="210" t="s">
        <v>159</v>
      </c>
      <c r="E71" s="211"/>
      <c r="F71" s="211"/>
      <c r="G71" s="211"/>
      <c r="H71" s="211"/>
      <c r="I71" s="212"/>
      <c r="J71" s="213">
        <f>J494</f>
        <v>0</v>
      </c>
      <c r="K71" s="214"/>
    </row>
    <row r="72" spans="2:12" s="11" customFormat="1" ht="19.899999999999999" customHeight="1">
      <c r="B72" s="208"/>
      <c r="C72" s="209"/>
      <c r="D72" s="210" t="s">
        <v>160</v>
      </c>
      <c r="E72" s="211"/>
      <c r="F72" s="211"/>
      <c r="G72" s="211"/>
      <c r="H72" s="211"/>
      <c r="I72" s="212"/>
      <c r="J72" s="213">
        <f>J502</f>
        <v>0</v>
      </c>
      <c r="K72" s="214"/>
    </row>
    <row r="73" spans="2:12" s="11" customFormat="1" ht="19.899999999999999" customHeight="1">
      <c r="B73" s="208"/>
      <c r="C73" s="209"/>
      <c r="D73" s="210" t="s">
        <v>161</v>
      </c>
      <c r="E73" s="211"/>
      <c r="F73" s="211"/>
      <c r="G73" s="211"/>
      <c r="H73" s="211"/>
      <c r="I73" s="212"/>
      <c r="J73" s="213">
        <f>J524</f>
        <v>0</v>
      </c>
      <c r="K73" s="214"/>
    </row>
    <row r="74" spans="2:12" s="11" customFormat="1" ht="19.899999999999999" customHeight="1">
      <c r="B74" s="208"/>
      <c r="C74" s="209"/>
      <c r="D74" s="210" t="s">
        <v>162</v>
      </c>
      <c r="E74" s="211"/>
      <c r="F74" s="211"/>
      <c r="G74" s="211"/>
      <c r="H74" s="211"/>
      <c r="I74" s="212"/>
      <c r="J74" s="213">
        <f>J550</f>
        <v>0</v>
      </c>
      <c r="K74" s="214"/>
    </row>
    <row r="75" spans="2:12" s="1" customFormat="1" ht="21.75" customHeight="1">
      <c r="B75" s="42"/>
      <c r="C75" s="43"/>
      <c r="D75" s="43"/>
      <c r="E75" s="43"/>
      <c r="F75" s="43"/>
      <c r="G75" s="43"/>
      <c r="H75" s="43"/>
      <c r="I75" s="128"/>
      <c r="J75" s="43"/>
      <c r="K75" s="46"/>
    </row>
    <row r="76" spans="2:12" s="1" customFormat="1" ht="6.95" customHeight="1">
      <c r="B76" s="57"/>
      <c r="C76" s="58"/>
      <c r="D76" s="58"/>
      <c r="E76" s="58"/>
      <c r="F76" s="58"/>
      <c r="G76" s="58"/>
      <c r="H76" s="58"/>
      <c r="I76" s="149"/>
      <c r="J76" s="58"/>
      <c r="K76" s="59"/>
    </row>
    <row r="80" spans="2:12" s="1" customFormat="1" ht="6.95" customHeight="1">
      <c r="B80" s="60"/>
      <c r="C80" s="61"/>
      <c r="D80" s="61"/>
      <c r="E80" s="61"/>
      <c r="F80" s="61"/>
      <c r="G80" s="61"/>
      <c r="H80" s="61"/>
      <c r="I80" s="152"/>
      <c r="J80" s="61"/>
      <c r="K80" s="61"/>
      <c r="L80" s="62"/>
    </row>
    <row r="81" spans="2:63" s="1" customFormat="1" ht="36.950000000000003" customHeight="1">
      <c r="B81" s="42"/>
      <c r="C81" s="63" t="s">
        <v>124</v>
      </c>
      <c r="D81" s="64"/>
      <c r="E81" s="64"/>
      <c r="F81" s="64"/>
      <c r="G81" s="64"/>
      <c r="H81" s="64"/>
      <c r="I81" s="166"/>
      <c r="J81" s="64"/>
      <c r="K81" s="64"/>
      <c r="L81" s="62"/>
    </row>
    <row r="82" spans="2:63" s="1" customFormat="1" ht="6.95" customHeight="1">
      <c r="B82" s="42"/>
      <c r="C82" s="64"/>
      <c r="D82" s="64"/>
      <c r="E82" s="64"/>
      <c r="F82" s="64"/>
      <c r="G82" s="64"/>
      <c r="H82" s="64"/>
      <c r="I82" s="166"/>
      <c r="J82" s="64"/>
      <c r="K82" s="64"/>
      <c r="L82" s="62"/>
    </row>
    <row r="83" spans="2:63" s="1" customFormat="1" ht="14.45" customHeight="1">
      <c r="B83" s="42"/>
      <c r="C83" s="66" t="s">
        <v>18</v>
      </c>
      <c r="D83" s="64"/>
      <c r="E83" s="64"/>
      <c r="F83" s="64"/>
      <c r="G83" s="64"/>
      <c r="H83" s="64"/>
      <c r="I83" s="166"/>
      <c r="J83" s="64"/>
      <c r="K83" s="64"/>
      <c r="L83" s="62"/>
    </row>
    <row r="84" spans="2:63" s="1" customFormat="1" ht="16.5" customHeight="1">
      <c r="B84" s="42"/>
      <c r="C84" s="64"/>
      <c r="D84" s="64"/>
      <c r="E84" s="410" t="str">
        <f>E7</f>
        <v>SOU Opravárenské - rekonstrukce havarijního stavu elektroinstalace v dílnách II.etapa</v>
      </c>
      <c r="F84" s="411"/>
      <c r="G84" s="411"/>
      <c r="H84" s="411"/>
      <c r="I84" s="166"/>
      <c r="J84" s="64"/>
      <c r="K84" s="64"/>
      <c r="L84" s="62"/>
    </row>
    <row r="85" spans="2:63" ht="15">
      <c r="B85" s="29"/>
      <c r="C85" s="66" t="s">
        <v>114</v>
      </c>
      <c r="D85" s="167"/>
      <c r="E85" s="167"/>
      <c r="F85" s="167"/>
      <c r="G85" s="167"/>
      <c r="H85" s="167"/>
      <c r="J85" s="167"/>
      <c r="K85" s="167"/>
      <c r="L85" s="168"/>
    </row>
    <row r="86" spans="2:63" s="1" customFormat="1" ht="28.5" customHeight="1">
      <c r="B86" s="42"/>
      <c r="C86" s="64"/>
      <c r="D86" s="64"/>
      <c r="E86" s="410" t="s">
        <v>115</v>
      </c>
      <c r="F86" s="404"/>
      <c r="G86" s="404"/>
      <c r="H86" s="404"/>
      <c r="I86" s="166"/>
      <c r="J86" s="64"/>
      <c r="K86" s="64"/>
      <c r="L86" s="62"/>
    </row>
    <row r="87" spans="2:63" s="1" customFormat="1" ht="14.45" customHeight="1">
      <c r="B87" s="42"/>
      <c r="C87" s="66" t="s">
        <v>116</v>
      </c>
      <c r="D87" s="64"/>
      <c r="E87" s="64"/>
      <c r="F87" s="64"/>
      <c r="G87" s="64"/>
      <c r="H87" s="64"/>
      <c r="I87" s="166"/>
      <c r="J87" s="64"/>
      <c r="K87" s="64"/>
      <c r="L87" s="62"/>
    </row>
    <row r="88" spans="2:63" s="1" customFormat="1" ht="17.25" customHeight="1">
      <c r="B88" s="42"/>
      <c r="C88" s="64"/>
      <c r="D88" s="64"/>
      <c r="E88" s="372" t="str">
        <f>E11</f>
        <v>SO - STAVEBNÍ ČÁST - OPRAVY</v>
      </c>
      <c r="F88" s="404"/>
      <c r="G88" s="404"/>
      <c r="H88" s="404"/>
      <c r="I88" s="166"/>
      <c r="J88" s="64"/>
      <c r="K88" s="64"/>
      <c r="L88" s="62"/>
    </row>
    <row r="89" spans="2:63" s="1" customFormat="1" ht="6.95" customHeight="1">
      <c r="B89" s="42"/>
      <c r="C89" s="64"/>
      <c r="D89" s="64"/>
      <c r="E89" s="64"/>
      <c r="F89" s="64"/>
      <c r="G89" s="64"/>
      <c r="H89" s="64"/>
      <c r="I89" s="166"/>
      <c r="J89" s="64"/>
      <c r="K89" s="64"/>
      <c r="L89" s="62"/>
    </row>
    <row r="90" spans="2:63" s="1" customFormat="1" ht="18" customHeight="1">
      <c r="B90" s="42"/>
      <c r="C90" s="66" t="s">
        <v>23</v>
      </c>
      <c r="D90" s="64"/>
      <c r="E90" s="64"/>
      <c r="F90" s="169" t="str">
        <f>F14</f>
        <v>Králíky</v>
      </c>
      <c r="G90" s="64"/>
      <c r="H90" s="64"/>
      <c r="I90" s="170" t="s">
        <v>25</v>
      </c>
      <c r="J90" s="74" t="str">
        <f>IF(J14="","",J14)</f>
        <v>23. 3. 2018</v>
      </c>
      <c r="K90" s="64"/>
      <c r="L90" s="62"/>
    </row>
    <row r="91" spans="2:63" s="1" customFormat="1" ht="6.95" customHeight="1">
      <c r="B91" s="42"/>
      <c r="C91" s="64"/>
      <c r="D91" s="64"/>
      <c r="E91" s="64"/>
      <c r="F91" s="64"/>
      <c r="G91" s="64"/>
      <c r="H91" s="64"/>
      <c r="I91" s="166"/>
      <c r="J91" s="64"/>
      <c r="K91" s="64"/>
      <c r="L91" s="62"/>
    </row>
    <row r="92" spans="2:63" s="1" customFormat="1" ht="15">
      <c r="B92" s="42"/>
      <c r="C92" s="66" t="s">
        <v>27</v>
      </c>
      <c r="D92" s="64"/>
      <c r="E92" s="64"/>
      <c r="F92" s="169" t="str">
        <f>E17</f>
        <v>Pardubický kraj, Komenského nám. 125,   Pardubice</v>
      </c>
      <c r="G92" s="64"/>
      <c r="H92" s="64"/>
      <c r="I92" s="170" t="s">
        <v>33</v>
      </c>
      <c r="J92" s="169" t="str">
        <f>E23</f>
        <v xml:space="preserve"> </v>
      </c>
      <c r="K92" s="64"/>
      <c r="L92" s="62"/>
    </row>
    <row r="93" spans="2:63" s="1" customFormat="1" ht="14.45" customHeight="1">
      <c r="B93" s="42"/>
      <c r="C93" s="66" t="s">
        <v>31</v>
      </c>
      <c r="D93" s="64"/>
      <c r="E93" s="64"/>
      <c r="F93" s="169" t="str">
        <f>IF(E20="","",E20)</f>
        <v/>
      </c>
      <c r="G93" s="64"/>
      <c r="H93" s="64"/>
      <c r="I93" s="166"/>
      <c r="J93" s="64"/>
      <c r="K93" s="64"/>
      <c r="L93" s="62"/>
    </row>
    <row r="94" spans="2:63" s="1" customFormat="1" ht="10.35" customHeight="1">
      <c r="B94" s="42"/>
      <c r="C94" s="64"/>
      <c r="D94" s="64"/>
      <c r="E94" s="64"/>
      <c r="F94" s="64"/>
      <c r="G94" s="64"/>
      <c r="H94" s="64"/>
      <c r="I94" s="166"/>
      <c r="J94" s="64"/>
      <c r="K94" s="64"/>
      <c r="L94" s="62"/>
    </row>
    <row r="95" spans="2:63" s="9" customFormat="1" ht="29.25" customHeight="1">
      <c r="B95" s="171"/>
      <c r="C95" s="172" t="s">
        <v>125</v>
      </c>
      <c r="D95" s="173" t="s">
        <v>56</v>
      </c>
      <c r="E95" s="173" t="s">
        <v>52</v>
      </c>
      <c r="F95" s="173" t="s">
        <v>126</v>
      </c>
      <c r="G95" s="173" t="s">
        <v>127</v>
      </c>
      <c r="H95" s="173" t="s">
        <v>128</v>
      </c>
      <c r="I95" s="174" t="s">
        <v>129</v>
      </c>
      <c r="J95" s="173" t="s">
        <v>120</v>
      </c>
      <c r="K95" s="175" t="s">
        <v>130</v>
      </c>
      <c r="L95" s="176"/>
      <c r="M95" s="82" t="s">
        <v>131</v>
      </c>
      <c r="N95" s="83" t="s">
        <v>41</v>
      </c>
      <c r="O95" s="83" t="s">
        <v>132</v>
      </c>
      <c r="P95" s="83" t="s">
        <v>133</v>
      </c>
      <c r="Q95" s="83" t="s">
        <v>134</v>
      </c>
      <c r="R95" s="83" t="s">
        <v>135</v>
      </c>
      <c r="S95" s="83" t="s">
        <v>136</v>
      </c>
      <c r="T95" s="84" t="s">
        <v>137</v>
      </c>
    </row>
    <row r="96" spans="2:63" s="1" customFormat="1" ht="29.25" customHeight="1">
      <c r="B96" s="42"/>
      <c r="C96" s="88" t="s">
        <v>121</v>
      </c>
      <c r="D96" s="64"/>
      <c r="E96" s="64"/>
      <c r="F96" s="64"/>
      <c r="G96" s="64"/>
      <c r="H96" s="64"/>
      <c r="I96" s="166"/>
      <c r="J96" s="177">
        <f>BK96</f>
        <v>0</v>
      </c>
      <c r="K96" s="64"/>
      <c r="L96" s="62"/>
      <c r="M96" s="85"/>
      <c r="N96" s="86"/>
      <c r="O96" s="86"/>
      <c r="P96" s="178">
        <f>P97+P465</f>
        <v>0</v>
      </c>
      <c r="Q96" s="86"/>
      <c r="R96" s="178">
        <f>R97+R465</f>
        <v>113.29366049000001</v>
      </c>
      <c r="S96" s="86"/>
      <c r="T96" s="179">
        <f>T97+T465</f>
        <v>82.922524949999996</v>
      </c>
      <c r="AT96" s="25" t="s">
        <v>70</v>
      </c>
      <c r="AU96" s="25" t="s">
        <v>122</v>
      </c>
      <c r="BK96" s="180">
        <f>BK97+BK465</f>
        <v>0</v>
      </c>
    </row>
    <row r="97" spans="2:65" s="10" customFormat="1" ht="37.35" customHeight="1">
      <c r="B97" s="181"/>
      <c r="C97" s="182"/>
      <c r="D97" s="183" t="s">
        <v>70</v>
      </c>
      <c r="E97" s="184" t="s">
        <v>163</v>
      </c>
      <c r="F97" s="184" t="s">
        <v>164</v>
      </c>
      <c r="G97" s="182"/>
      <c r="H97" s="182"/>
      <c r="I97" s="185"/>
      <c r="J97" s="186">
        <f>BK97</f>
        <v>0</v>
      </c>
      <c r="K97" s="182"/>
      <c r="L97" s="187"/>
      <c r="M97" s="188"/>
      <c r="N97" s="189"/>
      <c r="O97" s="189"/>
      <c r="P97" s="190">
        <f>P98+P109+P114+P308+P452+P462</f>
        <v>0</v>
      </c>
      <c r="Q97" s="189"/>
      <c r="R97" s="190">
        <f>R98+R109+R114+R308+R452+R462</f>
        <v>101.76878709</v>
      </c>
      <c r="S97" s="189"/>
      <c r="T97" s="191">
        <f>T98+T109+T114+T308+T452+T462</f>
        <v>80.523268000000002</v>
      </c>
      <c r="AR97" s="192" t="s">
        <v>78</v>
      </c>
      <c r="AT97" s="193" t="s">
        <v>70</v>
      </c>
      <c r="AU97" s="193" t="s">
        <v>71</v>
      </c>
      <c r="AY97" s="192" t="s">
        <v>141</v>
      </c>
      <c r="BK97" s="194">
        <f>BK98+BK109+BK114+BK308+BK452+BK462</f>
        <v>0</v>
      </c>
    </row>
    <row r="98" spans="2:65" s="10" customFormat="1" ht="19.899999999999999" customHeight="1">
      <c r="B98" s="181"/>
      <c r="C98" s="182"/>
      <c r="D98" s="183" t="s">
        <v>70</v>
      </c>
      <c r="E98" s="215" t="s">
        <v>140</v>
      </c>
      <c r="F98" s="215" t="s">
        <v>165</v>
      </c>
      <c r="G98" s="182"/>
      <c r="H98" s="182"/>
      <c r="I98" s="185"/>
      <c r="J98" s="216">
        <f>BK98</f>
        <v>0</v>
      </c>
      <c r="K98" s="182"/>
      <c r="L98" s="187"/>
      <c r="M98" s="188"/>
      <c r="N98" s="189"/>
      <c r="O98" s="189"/>
      <c r="P98" s="190">
        <f>SUM(P99:P108)</f>
        <v>0</v>
      </c>
      <c r="Q98" s="189"/>
      <c r="R98" s="190">
        <f>SUM(R99:R108)</f>
        <v>30.222539999999999</v>
      </c>
      <c r="S98" s="189"/>
      <c r="T98" s="191">
        <f>SUM(T99:T108)</f>
        <v>0</v>
      </c>
      <c r="AR98" s="192" t="s">
        <v>78</v>
      </c>
      <c r="AT98" s="193" t="s">
        <v>70</v>
      </c>
      <c r="AU98" s="193" t="s">
        <v>78</v>
      </c>
      <c r="AY98" s="192" t="s">
        <v>141</v>
      </c>
      <c r="BK98" s="194">
        <f>SUM(BK99:BK108)</f>
        <v>0</v>
      </c>
    </row>
    <row r="99" spans="2:65" s="1" customFormat="1" ht="25.5" customHeight="1">
      <c r="B99" s="42"/>
      <c r="C99" s="195" t="s">
        <v>78</v>
      </c>
      <c r="D99" s="195" t="s">
        <v>142</v>
      </c>
      <c r="E99" s="196" t="s">
        <v>166</v>
      </c>
      <c r="F99" s="197" t="s">
        <v>167</v>
      </c>
      <c r="G99" s="198" t="s">
        <v>168</v>
      </c>
      <c r="H99" s="199">
        <v>23</v>
      </c>
      <c r="I99" s="200"/>
      <c r="J99" s="201">
        <f>ROUND(I99*H99,2)</f>
        <v>0</v>
      </c>
      <c r="K99" s="197" t="s">
        <v>169</v>
      </c>
      <c r="L99" s="62"/>
      <c r="M99" s="202" t="s">
        <v>21</v>
      </c>
      <c r="N99" s="217" t="s">
        <v>42</v>
      </c>
      <c r="O99" s="43"/>
      <c r="P99" s="218">
        <f>O99*H99</f>
        <v>0</v>
      </c>
      <c r="Q99" s="218">
        <v>0.24041999999999999</v>
      </c>
      <c r="R99" s="218">
        <f>Q99*H99</f>
        <v>5.5296599999999998</v>
      </c>
      <c r="S99" s="218">
        <v>0</v>
      </c>
      <c r="T99" s="219">
        <f>S99*H99</f>
        <v>0</v>
      </c>
      <c r="AR99" s="25" t="s">
        <v>170</v>
      </c>
      <c r="AT99" s="25" t="s">
        <v>142</v>
      </c>
      <c r="AU99" s="25" t="s">
        <v>80</v>
      </c>
      <c r="AY99" s="25" t="s">
        <v>141</v>
      </c>
      <c r="BE99" s="207">
        <f>IF(N99="základní",J99,0)</f>
        <v>0</v>
      </c>
      <c r="BF99" s="207">
        <f>IF(N99="snížená",J99,0)</f>
        <v>0</v>
      </c>
      <c r="BG99" s="207">
        <f>IF(N99="zákl. přenesená",J99,0)</f>
        <v>0</v>
      </c>
      <c r="BH99" s="207">
        <f>IF(N99="sníž. přenesená",J99,0)</f>
        <v>0</v>
      </c>
      <c r="BI99" s="207">
        <f>IF(N99="nulová",J99,0)</f>
        <v>0</v>
      </c>
      <c r="BJ99" s="25" t="s">
        <v>78</v>
      </c>
      <c r="BK99" s="207">
        <f>ROUND(I99*H99,2)</f>
        <v>0</v>
      </c>
      <c r="BL99" s="25" t="s">
        <v>170</v>
      </c>
      <c r="BM99" s="25" t="s">
        <v>171</v>
      </c>
    </row>
    <row r="100" spans="2:65" s="12" customFormat="1">
      <c r="B100" s="220"/>
      <c r="C100" s="221"/>
      <c r="D100" s="222" t="s">
        <v>172</v>
      </c>
      <c r="E100" s="223" t="s">
        <v>21</v>
      </c>
      <c r="F100" s="224" t="s">
        <v>173</v>
      </c>
      <c r="G100" s="221"/>
      <c r="H100" s="223" t="s">
        <v>21</v>
      </c>
      <c r="I100" s="225"/>
      <c r="J100" s="221"/>
      <c r="K100" s="221"/>
      <c r="L100" s="226"/>
      <c r="M100" s="227"/>
      <c r="N100" s="228"/>
      <c r="O100" s="228"/>
      <c r="P100" s="228"/>
      <c r="Q100" s="228"/>
      <c r="R100" s="228"/>
      <c r="S100" s="228"/>
      <c r="T100" s="229"/>
      <c r="AT100" s="230" t="s">
        <v>172</v>
      </c>
      <c r="AU100" s="230" t="s">
        <v>80</v>
      </c>
      <c r="AV100" s="12" t="s">
        <v>78</v>
      </c>
      <c r="AW100" s="12" t="s">
        <v>35</v>
      </c>
      <c r="AX100" s="12" t="s">
        <v>71</v>
      </c>
      <c r="AY100" s="230" t="s">
        <v>141</v>
      </c>
    </row>
    <row r="101" spans="2:65" s="13" customFormat="1">
      <c r="B101" s="231"/>
      <c r="C101" s="232"/>
      <c r="D101" s="222" t="s">
        <v>172</v>
      </c>
      <c r="E101" s="233" t="s">
        <v>21</v>
      </c>
      <c r="F101" s="234" t="s">
        <v>174</v>
      </c>
      <c r="G101" s="232"/>
      <c r="H101" s="235">
        <v>16</v>
      </c>
      <c r="I101" s="236"/>
      <c r="J101" s="232"/>
      <c r="K101" s="232"/>
      <c r="L101" s="237"/>
      <c r="M101" s="238"/>
      <c r="N101" s="239"/>
      <c r="O101" s="239"/>
      <c r="P101" s="239"/>
      <c r="Q101" s="239"/>
      <c r="R101" s="239"/>
      <c r="S101" s="239"/>
      <c r="T101" s="240"/>
      <c r="AT101" s="241" t="s">
        <v>172</v>
      </c>
      <c r="AU101" s="241" t="s">
        <v>80</v>
      </c>
      <c r="AV101" s="13" t="s">
        <v>80</v>
      </c>
      <c r="AW101" s="13" t="s">
        <v>35</v>
      </c>
      <c r="AX101" s="13" t="s">
        <v>71</v>
      </c>
      <c r="AY101" s="241" t="s">
        <v>141</v>
      </c>
    </row>
    <row r="102" spans="2:65" s="13" customFormat="1">
      <c r="B102" s="231"/>
      <c r="C102" s="232"/>
      <c r="D102" s="222" t="s">
        <v>172</v>
      </c>
      <c r="E102" s="233" t="s">
        <v>21</v>
      </c>
      <c r="F102" s="234" t="s">
        <v>175</v>
      </c>
      <c r="G102" s="232"/>
      <c r="H102" s="235">
        <v>7</v>
      </c>
      <c r="I102" s="236"/>
      <c r="J102" s="232"/>
      <c r="K102" s="232"/>
      <c r="L102" s="237"/>
      <c r="M102" s="238"/>
      <c r="N102" s="239"/>
      <c r="O102" s="239"/>
      <c r="P102" s="239"/>
      <c r="Q102" s="239"/>
      <c r="R102" s="239"/>
      <c r="S102" s="239"/>
      <c r="T102" s="240"/>
      <c r="AT102" s="241" t="s">
        <v>172</v>
      </c>
      <c r="AU102" s="241" t="s">
        <v>80</v>
      </c>
      <c r="AV102" s="13" t="s">
        <v>80</v>
      </c>
      <c r="AW102" s="13" t="s">
        <v>35</v>
      </c>
      <c r="AX102" s="13" t="s">
        <v>71</v>
      </c>
      <c r="AY102" s="241" t="s">
        <v>141</v>
      </c>
    </row>
    <row r="103" spans="2:65" s="14" customFormat="1">
      <c r="B103" s="242"/>
      <c r="C103" s="243"/>
      <c r="D103" s="222" t="s">
        <v>172</v>
      </c>
      <c r="E103" s="244" t="s">
        <v>21</v>
      </c>
      <c r="F103" s="245" t="s">
        <v>176</v>
      </c>
      <c r="G103" s="243"/>
      <c r="H103" s="246">
        <v>23</v>
      </c>
      <c r="I103" s="247"/>
      <c r="J103" s="243"/>
      <c r="K103" s="243"/>
      <c r="L103" s="248"/>
      <c r="M103" s="249"/>
      <c r="N103" s="250"/>
      <c r="O103" s="250"/>
      <c r="P103" s="250"/>
      <c r="Q103" s="250"/>
      <c r="R103" s="250"/>
      <c r="S103" s="250"/>
      <c r="T103" s="251"/>
      <c r="AT103" s="252" t="s">
        <v>172</v>
      </c>
      <c r="AU103" s="252" t="s">
        <v>80</v>
      </c>
      <c r="AV103" s="14" t="s">
        <v>170</v>
      </c>
      <c r="AW103" s="14" t="s">
        <v>35</v>
      </c>
      <c r="AX103" s="14" t="s">
        <v>78</v>
      </c>
      <c r="AY103" s="252" t="s">
        <v>141</v>
      </c>
    </row>
    <row r="104" spans="2:65" s="1" customFormat="1" ht="25.5" customHeight="1">
      <c r="B104" s="42"/>
      <c r="C104" s="195" t="s">
        <v>80</v>
      </c>
      <c r="D104" s="195" t="s">
        <v>142</v>
      </c>
      <c r="E104" s="196" t="s">
        <v>177</v>
      </c>
      <c r="F104" s="197" t="s">
        <v>178</v>
      </c>
      <c r="G104" s="198" t="s">
        <v>179</v>
      </c>
      <c r="H104" s="199">
        <v>13.151999999999999</v>
      </c>
      <c r="I104" s="200"/>
      <c r="J104" s="201">
        <f>ROUND(I104*H104,2)</f>
        <v>0</v>
      </c>
      <c r="K104" s="197" t="s">
        <v>169</v>
      </c>
      <c r="L104" s="62"/>
      <c r="M104" s="202" t="s">
        <v>21</v>
      </c>
      <c r="N104" s="217" t="s">
        <v>42</v>
      </c>
      <c r="O104" s="43"/>
      <c r="P104" s="218">
        <f>O104*H104</f>
        <v>0</v>
      </c>
      <c r="Q104" s="218">
        <v>1.8774999999999999</v>
      </c>
      <c r="R104" s="218">
        <f>Q104*H104</f>
        <v>24.692879999999999</v>
      </c>
      <c r="S104" s="218">
        <v>0</v>
      </c>
      <c r="T104" s="219">
        <f>S104*H104</f>
        <v>0</v>
      </c>
      <c r="AR104" s="25" t="s">
        <v>170</v>
      </c>
      <c r="AT104" s="25" t="s">
        <v>142</v>
      </c>
      <c r="AU104" s="25" t="s">
        <v>80</v>
      </c>
      <c r="AY104" s="25" t="s">
        <v>141</v>
      </c>
      <c r="BE104" s="207">
        <f>IF(N104="základní",J104,0)</f>
        <v>0</v>
      </c>
      <c r="BF104" s="207">
        <f>IF(N104="snížená",J104,0)</f>
        <v>0</v>
      </c>
      <c r="BG104" s="207">
        <f>IF(N104="zákl. přenesená",J104,0)</f>
        <v>0</v>
      </c>
      <c r="BH104" s="207">
        <f>IF(N104="sníž. přenesená",J104,0)</f>
        <v>0</v>
      </c>
      <c r="BI104" s="207">
        <f>IF(N104="nulová",J104,0)</f>
        <v>0</v>
      </c>
      <c r="BJ104" s="25" t="s">
        <v>78</v>
      </c>
      <c r="BK104" s="207">
        <f>ROUND(I104*H104,2)</f>
        <v>0</v>
      </c>
      <c r="BL104" s="25" t="s">
        <v>170</v>
      </c>
      <c r="BM104" s="25" t="s">
        <v>180</v>
      </c>
    </row>
    <row r="105" spans="2:65" s="12" customFormat="1">
      <c r="B105" s="220"/>
      <c r="C105" s="221"/>
      <c r="D105" s="222" t="s">
        <v>172</v>
      </c>
      <c r="E105" s="223" t="s">
        <v>21</v>
      </c>
      <c r="F105" s="224" t="s">
        <v>181</v>
      </c>
      <c r="G105" s="221"/>
      <c r="H105" s="223" t="s">
        <v>21</v>
      </c>
      <c r="I105" s="225"/>
      <c r="J105" s="221"/>
      <c r="K105" s="221"/>
      <c r="L105" s="226"/>
      <c r="M105" s="227"/>
      <c r="N105" s="228"/>
      <c r="O105" s="228"/>
      <c r="P105" s="228"/>
      <c r="Q105" s="228"/>
      <c r="R105" s="228"/>
      <c r="S105" s="228"/>
      <c r="T105" s="229"/>
      <c r="AT105" s="230" t="s">
        <v>172</v>
      </c>
      <c r="AU105" s="230" t="s">
        <v>80</v>
      </c>
      <c r="AV105" s="12" t="s">
        <v>78</v>
      </c>
      <c r="AW105" s="12" t="s">
        <v>35</v>
      </c>
      <c r="AX105" s="12" t="s">
        <v>71</v>
      </c>
      <c r="AY105" s="230" t="s">
        <v>141</v>
      </c>
    </row>
    <row r="106" spans="2:65" s="13" customFormat="1">
      <c r="B106" s="231"/>
      <c r="C106" s="232"/>
      <c r="D106" s="222" t="s">
        <v>172</v>
      </c>
      <c r="E106" s="233" t="s">
        <v>21</v>
      </c>
      <c r="F106" s="234" t="s">
        <v>182</v>
      </c>
      <c r="G106" s="232"/>
      <c r="H106" s="235">
        <v>6.24</v>
      </c>
      <c r="I106" s="236"/>
      <c r="J106" s="232"/>
      <c r="K106" s="232"/>
      <c r="L106" s="237"/>
      <c r="M106" s="238"/>
      <c r="N106" s="239"/>
      <c r="O106" s="239"/>
      <c r="P106" s="239"/>
      <c r="Q106" s="239"/>
      <c r="R106" s="239"/>
      <c r="S106" s="239"/>
      <c r="T106" s="240"/>
      <c r="AT106" s="241" t="s">
        <v>172</v>
      </c>
      <c r="AU106" s="241" t="s">
        <v>80</v>
      </c>
      <c r="AV106" s="13" t="s">
        <v>80</v>
      </c>
      <c r="AW106" s="13" t="s">
        <v>35</v>
      </c>
      <c r="AX106" s="13" t="s">
        <v>71</v>
      </c>
      <c r="AY106" s="241" t="s">
        <v>141</v>
      </c>
    </row>
    <row r="107" spans="2:65" s="13" customFormat="1">
      <c r="B107" s="231"/>
      <c r="C107" s="232"/>
      <c r="D107" s="222" t="s">
        <v>172</v>
      </c>
      <c r="E107" s="233" t="s">
        <v>21</v>
      </c>
      <c r="F107" s="234" t="s">
        <v>183</v>
      </c>
      <c r="G107" s="232"/>
      <c r="H107" s="235">
        <v>6.9119999999999999</v>
      </c>
      <c r="I107" s="236"/>
      <c r="J107" s="232"/>
      <c r="K107" s="232"/>
      <c r="L107" s="237"/>
      <c r="M107" s="238"/>
      <c r="N107" s="239"/>
      <c r="O107" s="239"/>
      <c r="P107" s="239"/>
      <c r="Q107" s="239"/>
      <c r="R107" s="239"/>
      <c r="S107" s="239"/>
      <c r="T107" s="240"/>
      <c r="AT107" s="241" t="s">
        <v>172</v>
      </c>
      <c r="AU107" s="241" t="s">
        <v>80</v>
      </c>
      <c r="AV107" s="13" t="s">
        <v>80</v>
      </c>
      <c r="AW107" s="13" t="s">
        <v>35</v>
      </c>
      <c r="AX107" s="13" t="s">
        <v>71</v>
      </c>
      <c r="AY107" s="241" t="s">
        <v>141</v>
      </c>
    </row>
    <row r="108" spans="2:65" s="14" customFormat="1">
      <c r="B108" s="242"/>
      <c r="C108" s="243"/>
      <c r="D108" s="222" t="s">
        <v>172</v>
      </c>
      <c r="E108" s="244" t="s">
        <v>21</v>
      </c>
      <c r="F108" s="245" t="s">
        <v>176</v>
      </c>
      <c r="G108" s="243"/>
      <c r="H108" s="246">
        <v>13.151999999999999</v>
      </c>
      <c r="I108" s="247"/>
      <c r="J108" s="243"/>
      <c r="K108" s="243"/>
      <c r="L108" s="248"/>
      <c r="M108" s="249"/>
      <c r="N108" s="250"/>
      <c r="O108" s="250"/>
      <c r="P108" s="250"/>
      <c r="Q108" s="250"/>
      <c r="R108" s="250"/>
      <c r="S108" s="250"/>
      <c r="T108" s="251"/>
      <c r="AT108" s="252" t="s">
        <v>172</v>
      </c>
      <c r="AU108" s="252" t="s">
        <v>80</v>
      </c>
      <c r="AV108" s="14" t="s">
        <v>170</v>
      </c>
      <c r="AW108" s="14" t="s">
        <v>35</v>
      </c>
      <c r="AX108" s="14" t="s">
        <v>78</v>
      </c>
      <c r="AY108" s="252" t="s">
        <v>141</v>
      </c>
    </row>
    <row r="109" spans="2:65" s="10" customFormat="1" ht="29.85" customHeight="1">
      <c r="B109" s="181"/>
      <c r="C109" s="182"/>
      <c r="D109" s="183" t="s">
        <v>70</v>
      </c>
      <c r="E109" s="215" t="s">
        <v>170</v>
      </c>
      <c r="F109" s="215" t="s">
        <v>184</v>
      </c>
      <c r="G109" s="182"/>
      <c r="H109" s="182"/>
      <c r="I109" s="185"/>
      <c r="J109" s="216">
        <f>BK109</f>
        <v>0</v>
      </c>
      <c r="K109" s="182"/>
      <c r="L109" s="187"/>
      <c r="M109" s="188"/>
      <c r="N109" s="189"/>
      <c r="O109" s="189"/>
      <c r="P109" s="190">
        <f>SUM(P110:P113)</f>
        <v>0</v>
      </c>
      <c r="Q109" s="189"/>
      <c r="R109" s="190">
        <f>SUM(R110:R113)</f>
        <v>1.3705145999999999</v>
      </c>
      <c r="S109" s="189"/>
      <c r="T109" s="191">
        <f>SUM(T110:T113)</f>
        <v>0</v>
      </c>
      <c r="AR109" s="192" t="s">
        <v>78</v>
      </c>
      <c r="AT109" s="193" t="s">
        <v>70</v>
      </c>
      <c r="AU109" s="193" t="s">
        <v>78</v>
      </c>
      <c r="AY109" s="192" t="s">
        <v>141</v>
      </c>
      <c r="BK109" s="194">
        <f>SUM(BK110:BK113)</f>
        <v>0</v>
      </c>
    </row>
    <row r="110" spans="2:65" s="1" customFormat="1" ht="16.5" customHeight="1">
      <c r="B110" s="42"/>
      <c r="C110" s="195" t="s">
        <v>140</v>
      </c>
      <c r="D110" s="195" t="s">
        <v>142</v>
      </c>
      <c r="E110" s="196" t="s">
        <v>185</v>
      </c>
      <c r="F110" s="197" t="s">
        <v>186</v>
      </c>
      <c r="G110" s="198" t="s">
        <v>179</v>
      </c>
      <c r="H110" s="199">
        <v>0.58499999999999996</v>
      </c>
      <c r="I110" s="200"/>
      <c r="J110" s="201">
        <f>ROUND(I110*H110,2)</f>
        <v>0</v>
      </c>
      <c r="K110" s="197" t="s">
        <v>169</v>
      </c>
      <c r="L110" s="62"/>
      <c r="M110" s="202" t="s">
        <v>21</v>
      </c>
      <c r="N110" s="217" t="s">
        <v>42</v>
      </c>
      <c r="O110" s="43"/>
      <c r="P110" s="218">
        <f>O110*H110</f>
        <v>0</v>
      </c>
      <c r="Q110" s="218">
        <v>2.3427600000000002</v>
      </c>
      <c r="R110" s="218">
        <f>Q110*H110</f>
        <v>1.3705145999999999</v>
      </c>
      <c r="S110" s="218">
        <v>0</v>
      </c>
      <c r="T110" s="219">
        <f>S110*H110</f>
        <v>0</v>
      </c>
      <c r="AR110" s="25" t="s">
        <v>170</v>
      </c>
      <c r="AT110" s="25" t="s">
        <v>142</v>
      </c>
      <c r="AU110" s="25" t="s">
        <v>80</v>
      </c>
      <c r="AY110" s="25" t="s">
        <v>141</v>
      </c>
      <c r="BE110" s="207">
        <f>IF(N110="základní",J110,0)</f>
        <v>0</v>
      </c>
      <c r="BF110" s="207">
        <f>IF(N110="snížená",J110,0)</f>
        <v>0</v>
      </c>
      <c r="BG110" s="207">
        <f>IF(N110="zákl. přenesená",J110,0)</f>
        <v>0</v>
      </c>
      <c r="BH110" s="207">
        <f>IF(N110="sníž. přenesená",J110,0)</f>
        <v>0</v>
      </c>
      <c r="BI110" s="207">
        <f>IF(N110="nulová",J110,0)</f>
        <v>0</v>
      </c>
      <c r="BJ110" s="25" t="s">
        <v>78</v>
      </c>
      <c r="BK110" s="207">
        <f>ROUND(I110*H110,2)</f>
        <v>0</v>
      </c>
      <c r="BL110" s="25" t="s">
        <v>170</v>
      </c>
      <c r="BM110" s="25" t="s">
        <v>187</v>
      </c>
    </row>
    <row r="111" spans="2:65" s="12" customFormat="1">
      <c r="B111" s="220"/>
      <c r="C111" s="221"/>
      <c r="D111" s="222" t="s">
        <v>172</v>
      </c>
      <c r="E111" s="223" t="s">
        <v>21</v>
      </c>
      <c r="F111" s="224" t="s">
        <v>188</v>
      </c>
      <c r="G111" s="221"/>
      <c r="H111" s="223" t="s">
        <v>21</v>
      </c>
      <c r="I111" s="225"/>
      <c r="J111" s="221"/>
      <c r="K111" s="221"/>
      <c r="L111" s="226"/>
      <c r="M111" s="227"/>
      <c r="N111" s="228"/>
      <c r="O111" s="228"/>
      <c r="P111" s="228"/>
      <c r="Q111" s="228"/>
      <c r="R111" s="228"/>
      <c r="S111" s="228"/>
      <c r="T111" s="229"/>
      <c r="AT111" s="230" t="s">
        <v>172</v>
      </c>
      <c r="AU111" s="230" t="s">
        <v>80</v>
      </c>
      <c r="AV111" s="12" t="s">
        <v>78</v>
      </c>
      <c r="AW111" s="12" t="s">
        <v>35</v>
      </c>
      <c r="AX111" s="12" t="s">
        <v>71</v>
      </c>
      <c r="AY111" s="230" t="s">
        <v>141</v>
      </c>
    </row>
    <row r="112" spans="2:65" s="13" customFormat="1">
      <c r="B112" s="231"/>
      <c r="C112" s="232"/>
      <c r="D112" s="222" t="s">
        <v>172</v>
      </c>
      <c r="E112" s="233" t="s">
        <v>21</v>
      </c>
      <c r="F112" s="234" t="s">
        <v>189</v>
      </c>
      <c r="G112" s="232"/>
      <c r="H112" s="235">
        <v>0.58499999999999996</v>
      </c>
      <c r="I112" s="236"/>
      <c r="J112" s="232"/>
      <c r="K112" s="232"/>
      <c r="L112" s="237"/>
      <c r="M112" s="238"/>
      <c r="N112" s="239"/>
      <c r="O112" s="239"/>
      <c r="P112" s="239"/>
      <c r="Q112" s="239"/>
      <c r="R112" s="239"/>
      <c r="S112" s="239"/>
      <c r="T112" s="240"/>
      <c r="AT112" s="241" t="s">
        <v>172</v>
      </c>
      <c r="AU112" s="241" t="s">
        <v>80</v>
      </c>
      <c r="AV112" s="13" t="s">
        <v>80</v>
      </c>
      <c r="AW112" s="13" t="s">
        <v>35</v>
      </c>
      <c r="AX112" s="13" t="s">
        <v>71</v>
      </c>
      <c r="AY112" s="241" t="s">
        <v>141</v>
      </c>
    </row>
    <row r="113" spans="2:65" s="14" customFormat="1">
      <c r="B113" s="242"/>
      <c r="C113" s="243"/>
      <c r="D113" s="222" t="s">
        <v>172</v>
      </c>
      <c r="E113" s="244" t="s">
        <v>21</v>
      </c>
      <c r="F113" s="245" t="s">
        <v>176</v>
      </c>
      <c r="G113" s="243"/>
      <c r="H113" s="246">
        <v>0.58499999999999996</v>
      </c>
      <c r="I113" s="247"/>
      <c r="J113" s="243"/>
      <c r="K113" s="243"/>
      <c r="L113" s="248"/>
      <c r="M113" s="249"/>
      <c r="N113" s="250"/>
      <c r="O113" s="250"/>
      <c r="P113" s="250"/>
      <c r="Q113" s="250"/>
      <c r="R113" s="250"/>
      <c r="S113" s="250"/>
      <c r="T113" s="251"/>
      <c r="AT113" s="252" t="s">
        <v>172</v>
      </c>
      <c r="AU113" s="252" t="s">
        <v>80</v>
      </c>
      <c r="AV113" s="14" t="s">
        <v>170</v>
      </c>
      <c r="AW113" s="14" t="s">
        <v>35</v>
      </c>
      <c r="AX113" s="14" t="s">
        <v>78</v>
      </c>
      <c r="AY113" s="252" t="s">
        <v>141</v>
      </c>
    </row>
    <row r="114" spans="2:65" s="10" customFormat="1" ht="29.85" customHeight="1">
      <c r="B114" s="181"/>
      <c r="C114" s="182"/>
      <c r="D114" s="183" t="s">
        <v>70</v>
      </c>
      <c r="E114" s="215" t="s">
        <v>190</v>
      </c>
      <c r="F114" s="215" t="s">
        <v>191</v>
      </c>
      <c r="G114" s="182"/>
      <c r="H114" s="182"/>
      <c r="I114" s="185"/>
      <c r="J114" s="216">
        <f>BK114</f>
        <v>0</v>
      </c>
      <c r="K114" s="182"/>
      <c r="L114" s="187"/>
      <c r="M114" s="188"/>
      <c r="N114" s="189"/>
      <c r="O114" s="189"/>
      <c r="P114" s="190">
        <f>SUM(P115:P307)</f>
        <v>0</v>
      </c>
      <c r="Q114" s="189"/>
      <c r="R114" s="190">
        <f>SUM(R115:R307)</f>
        <v>69.447970890000008</v>
      </c>
      <c r="S114" s="189"/>
      <c r="T114" s="191">
        <f>SUM(T115:T307)</f>
        <v>0</v>
      </c>
      <c r="AR114" s="192" t="s">
        <v>78</v>
      </c>
      <c r="AT114" s="193" t="s">
        <v>70</v>
      </c>
      <c r="AU114" s="193" t="s">
        <v>78</v>
      </c>
      <c r="AY114" s="192" t="s">
        <v>141</v>
      </c>
      <c r="BK114" s="194">
        <f>SUM(BK115:BK307)</f>
        <v>0</v>
      </c>
    </row>
    <row r="115" spans="2:65" s="1" customFormat="1" ht="16.5" customHeight="1">
      <c r="B115" s="42"/>
      <c r="C115" s="195" t="s">
        <v>170</v>
      </c>
      <c r="D115" s="195" t="s">
        <v>142</v>
      </c>
      <c r="E115" s="196" t="s">
        <v>192</v>
      </c>
      <c r="F115" s="197" t="s">
        <v>193</v>
      </c>
      <c r="G115" s="198" t="s">
        <v>194</v>
      </c>
      <c r="H115" s="199">
        <v>55.44</v>
      </c>
      <c r="I115" s="200"/>
      <c r="J115" s="201">
        <f>ROUND(I115*H115,2)</f>
        <v>0</v>
      </c>
      <c r="K115" s="197" t="s">
        <v>169</v>
      </c>
      <c r="L115" s="62"/>
      <c r="M115" s="202" t="s">
        <v>21</v>
      </c>
      <c r="N115" s="217" t="s">
        <v>42</v>
      </c>
      <c r="O115" s="43"/>
      <c r="P115" s="218">
        <f>O115*H115</f>
        <v>0</v>
      </c>
      <c r="Q115" s="218">
        <v>4.1529999999999997E-2</v>
      </c>
      <c r="R115" s="218">
        <f>Q115*H115</f>
        <v>2.3024231999999998</v>
      </c>
      <c r="S115" s="218">
        <v>0</v>
      </c>
      <c r="T115" s="219">
        <f>S115*H115</f>
        <v>0</v>
      </c>
      <c r="AR115" s="25" t="s">
        <v>170</v>
      </c>
      <c r="AT115" s="25" t="s">
        <v>142</v>
      </c>
      <c r="AU115" s="25" t="s">
        <v>80</v>
      </c>
      <c r="AY115" s="25" t="s">
        <v>141</v>
      </c>
      <c r="BE115" s="207">
        <f>IF(N115="základní",J115,0)</f>
        <v>0</v>
      </c>
      <c r="BF115" s="207">
        <f>IF(N115="snížená",J115,0)</f>
        <v>0</v>
      </c>
      <c r="BG115" s="207">
        <f>IF(N115="zákl. přenesená",J115,0)</f>
        <v>0</v>
      </c>
      <c r="BH115" s="207">
        <f>IF(N115="sníž. přenesená",J115,0)</f>
        <v>0</v>
      </c>
      <c r="BI115" s="207">
        <f>IF(N115="nulová",J115,0)</f>
        <v>0</v>
      </c>
      <c r="BJ115" s="25" t="s">
        <v>78</v>
      </c>
      <c r="BK115" s="207">
        <f>ROUND(I115*H115,2)</f>
        <v>0</v>
      </c>
      <c r="BL115" s="25" t="s">
        <v>170</v>
      </c>
      <c r="BM115" s="25" t="s">
        <v>195</v>
      </c>
    </row>
    <row r="116" spans="2:65" s="13" customFormat="1" ht="27">
      <c r="B116" s="231"/>
      <c r="C116" s="232"/>
      <c r="D116" s="222" t="s">
        <v>172</v>
      </c>
      <c r="E116" s="233" t="s">
        <v>21</v>
      </c>
      <c r="F116" s="234" t="s">
        <v>196</v>
      </c>
      <c r="G116" s="232"/>
      <c r="H116" s="235">
        <v>55.44</v>
      </c>
      <c r="I116" s="236"/>
      <c r="J116" s="232"/>
      <c r="K116" s="232"/>
      <c r="L116" s="237"/>
      <c r="M116" s="238"/>
      <c r="N116" s="239"/>
      <c r="O116" s="239"/>
      <c r="P116" s="239"/>
      <c r="Q116" s="239"/>
      <c r="R116" s="239"/>
      <c r="S116" s="239"/>
      <c r="T116" s="240"/>
      <c r="AT116" s="241" t="s">
        <v>172</v>
      </c>
      <c r="AU116" s="241" t="s">
        <v>80</v>
      </c>
      <c r="AV116" s="13" t="s">
        <v>80</v>
      </c>
      <c r="AW116" s="13" t="s">
        <v>35</v>
      </c>
      <c r="AX116" s="13" t="s">
        <v>78</v>
      </c>
      <c r="AY116" s="241" t="s">
        <v>141</v>
      </c>
    </row>
    <row r="117" spans="2:65" s="1" customFormat="1" ht="16.5" customHeight="1">
      <c r="B117" s="42"/>
      <c r="C117" s="195" t="s">
        <v>197</v>
      </c>
      <c r="D117" s="195" t="s">
        <v>142</v>
      </c>
      <c r="E117" s="196" t="s">
        <v>198</v>
      </c>
      <c r="F117" s="197" t="s">
        <v>199</v>
      </c>
      <c r="G117" s="198" t="s">
        <v>168</v>
      </c>
      <c r="H117" s="199">
        <v>95</v>
      </c>
      <c r="I117" s="200"/>
      <c r="J117" s="201">
        <f>ROUND(I117*H117,2)</f>
        <v>0</v>
      </c>
      <c r="K117" s="197" t="s">
        <v>169</v>
      </c>
      <c r="L117" s="62"/>
      <c r="M117" s="202" t="s">
        <v>21</v>
      </c>
      <c r="N117" s="217" t="s">
        <v>42</v>
      </c>
      <c r="O117" s="43"/>
      <c r="P117" s="218">
        <f>O117*H117</f>
        <v>0</v>
      </c>
      <c r="Q117" s="218">
        <v>1.0200000000000001E-2</v>
      </c>
      <c r="R117" s="218">
        <f>Q117*H117</f>
        <v>0.96900000000000008</v>
      </c>
      <c r="S117" s="218">
        <v>0</v>
      </c>
      <c r="T117" s="219">
        <f>S117*H117</f>
        <v>0</v>
      </c>
      <c r="AR117" s="25" t="s">
        <v>170</v>
      </c>
      <c r="AT117" s="25" t="s">
        <v>142</v>
      </c>
      <c r="AU117" s="25" t="s">
        <v>80</v>
      </c>
      <c r="AY117" s="25" t="s">
        <v>141</v>
      </c>
      <c r="BE117" s="207">
        <f>IF(N117="základní",J117,0)</f>
        <v>0</v>
      </c>
      <c r="BF117" s="207">
        <f>IF(N117="snížená",J117,0)</f>
        <v>0</v>
      </c>
      <c r="BG117" s="207">
        <f>IF(N117="zákl. přenesená",J117,0)</f>
        <v>0</v>
      </c>
      <c r="BH117" s="207">
        <f>IF(N117="sníž. přenesená",J117,0)</f>
        <v>0</v>
      </c>
      <c r="BI117" s="207">
        <f>IF(N117="nulová",J117,0)</f>
        <v>0</v>
      </c>
      <c r="BJ117" s="25" t="s">
        <v>78</v>
      </c>
      <c r="BK117" s="207">
        <f>ROUND(I117*H117,2)</f>
        <v>0</v>
      </c>
      <c r="BL117" s="25" t="s">
        <v>170</v>
      </c>
      <c r="BM117" s="25" t="s">
        <v>200</v>
      </c>
    </row>
    <row r="118" spans="2:65" s="13" customFormat="1">
      <c r="B118" s="231"/>
      <c r="C118" s="232"/>
      <c r="D118" s="222" t="s">
        <v>172</v>
      </c>
      <c r="E118" s="233" t="s">
        <v>21</v>
      </c>
      <c r="F118" s="234" t="s">
        <v>201</v>
      </c>
      <c r="G118" s="232"/>
      <c r="H118" s="235">
        <v>95</v>
      </c>
      <c r="I118" s="236"/>
      <c r="J118" s="232"/>
      <c r="K118" s="232"/>
      <c r="L118" s="237"/>
      <c r="M118" s="238"/>
      <c r="N118" s="239"/>
      <c r="O118" s="239"/>
      <c r="P118" s="239"/>
      <c r="Q118" s="239"/>
      <c r="R118" s="239"/>
      <c r="S118" s="239"/>
      <c r="T118" s="240"/>
      <c r="AT118" s="241" t="s">
        <v>172</v>
      </c>
      <c r="AU118" s="241" t="s">
        <v>80</v>
      </c>
      <c r="AV118" s="13" t="s">
        <v>80</v>
      </c>
      <c r="AW118" s="13" t="s">
        <v>35</v>
      </c>
      <c r="AX118" s="13" t="s">
        <v>78</v>
      </c>
      <c r="AY118" s="241" t="s">
        <v>141</v>
      </c>
    </row>
    <row r="119" spans="2:65" s="1" customFormat="1" ht="16.5" customHeight="1">
      <c r="B119" s="42"/>
      <c r="C119" s="195" t="s">
        <v>190</v>
      </c>
      <c r="D119" s="195" t="s">
        <v>142</v>
      </c>
      <c r="E119" s="196" t="s">
        <v>202</v>
      </c>
      <c r="F119" s="197" t="s">
        <v>203</v>
      </c>
      <c r="G119" s="198" t="s">
        <v>168</v>
      </c>
      <c r="H119" s="199">
        <v>12</v>
      </c>
      <c r="I119" s="200"/>
      <c r="J119" s="201">
        <f>ROUND(I119*H119,2)</f>
        <v>0</v>
      </c>
      <c r="K119" s="197" t="s">
        <v>169</v>
      </c>
      <c r="L119" s="62"/>
      <c r="M119" s="202" t="s">
        <v>21</v>
      </c>
      <c r="N119" s="217" t="s">
        <v>42</v>
      </c>
      <c r="O119" s="43"/>
      <c r="P119" s="218">
        <f>O119*H119</f>
        <v>0</v>
      </c>
      <c r="Q119" s="218">
        <v>4.1500000000000002E-2</v>
      </c>
      <c r="R119" s="218">
        <f>Q119*H119</f>
        <v>0.498</v>
      </c>
      <c r="S119" s="218">
        <v>0</v>
      </c>
      <c r="T119" s="219">
        <f>S119*H119</f>
        <v>0</v>
      </c>
      <c r="AR119" s="25" t="s">
        <v>170</v>
      </c>
      <c r="AT119" s="25" t="s">
        <v>142</v>
      </c>
      <c r="AU119" s="25" t="s">
        <v>80</v>
      </c>
      <c r="AY119" s="25" t="s">
        <v>141</v>
      </c>
      <c r="BE119" s="207">
        <f>IF(N119="základní",J119,0)</f>
        <v>0</v>
      </c>
      <c r="BF119" s="207">
        <f>IF(N119="snížená",J119,0)</f>
        <v>0</v>
      </c>
      <c r="BG119" s="207">
        <f>IF(N119="zákl. přenesená",J119,0)</f>
        <v>0</v>
      </c>
      <c r="BH119" s="207">
        <f>IF(N119="sníž. přenesená",J119,0)</f>
        <v>0</v>
      </c>
      <c r="BI119" s="207">
        <f>IF(N119="nulová",J119,0)</f>
        <v>0</v>
      </c>
      <c r="BJ119" s="25" t="s">
        <v>78</v>
      </c>
      <c r="BK119" s="207">
        <f>ROUND(I119*H119,2)</f>
        <v>0</v>
      </c>
      <c r="BL119" s="25" t="s">
        <v>170</v>
      </c>
      <c r="BM119" s="25" t="s">
        <v>204</v>
      </c>
    </row>
    <row r="120" spans="2:65" s="13" customFormat="1">
      <c r="B120" s="231"/>
      <c r="C120" s="232"/>
      <c r="D120" s="222" t="s">
        <v>172</v>
      </c>
      <c r="E120" s="233" t="s">
        <v>21</v>
      </c>
      <c r="F120" s="234" t="s">
        <v>205</v>
      </c>
      <c r="G120" s="232"/>
      <c r="H120" s="235">
        <v>12</v>
      </c>
      <c r="I120" s="236"/>
      <c r="J120" s="232"/>
      <c r="K120" s="232"/>
      <c r="L120" s="237"/>
      <c r="M120" s="238"/>
      <c r="N120" s="239"/>
      <c r="O120" s="239"/>
      <c r="P120" s="239"/>
      <c r="Q120" s="239"/>
      <c r="R120" s="239"/>
      <c r="S120" s="239"/>
      <c r="T120" s="240"/>
      <c r="AT120" s="241" t="s">
        <v>172</v>
      </c>
      <c r="AU120" s="241" t="s">
        <v>80</v>
      </c>
      <c r="AV120" s="13" t="s">
        <v>80</v>
      </c>
      <c r="AW120" s="13" t="s">
        <v>35</v>
      </c>
      <c r="AX120" s="13" t="s">
        <v>78</v>
      </c>
      <c r="AY120" s="241" t="s">
        <v>141</v>
      </c>
    </row>
    <row r="121" spans="2:65" s="1" customFormat="1" ht="25.5" customHeight="1">
      <c r="B121" s="42"/>
      <c r="C121" s="195" t="s">
        <v>206</v>
      </c>
      <c r="D121" s="195" t="s">
        <v>142</v>
      </c>
      <c r="E121" s="196" t="s">
        <v>207</v>
      </c>
      <c r="F121" s="197" t="s">
        <v>208</v>
      </c>
      <c r="G121" s="198" t="s">
        <v>194</v>
      </c>
      <c r="H121" s="199">
        <v>1347.2</v>
      </c>
      <c r="I121" s="200"/>
      <c r="J121" s="201">
        <f>ROUND(I121*H121,2)</f>
        <v>0</v>
      </c>
      <c r="K121" s="197" t="s">
        <v>169</v>
      </c>
      <c r="L121" s="62"/>
      <c r="M121" s="202" t="s">
        <v>21</v>
      </c>
      <c r="N121" s="217" t="s">
        <v>42</v>
      </c>
      <c r="O121" s="43"/>
      <c r="P121" s="218">
        <f>O121*H121</f>
        <v>0</v>
      </c>
      <c r="Q121" s="218">
        <v>5.7000000000000002E-3</v>
      </c>
      <c r="R121" s="218">
        <f>Q121*H121</f>
        <v>7.6790400000000005</v>
      </c>
      <c r="S121" s="218">
        <v>0</v>
      </c>
      <c r="T121" s="219">
        <f>S121*H121</f>
        <v>0</v>
      </c>
      <c r="AR121" s="25" t="s">
        <v>170</v>
      </c>
      <c r="AT121" s="25" t="s">
        <v>142</v>
      </c>
      <c r="AU121" s="25" t="s">
        <v>80</v>
      </c>
      <c r="AY121" s="25" t="s">
        <v>141</v>
      </c>
      <c r="BE121" s="207">
        <f>IF(N121="základní",J121,0)</f>
        <v>0</v>
      </c>
      <c r="BF121" s="207">
        <f>IF(N121="snížená",J121,0)</f>
        <v>0</v>
      </c>
      <c r="BG121" s="207">
        <f>IF(N121="zákl. přenesená",J121,0)</f>
        <v>0</v>
      </c>
      <c r="BH121" s="207">
        <f>IF(N121="sníž. přenesená",J121,0)</f>
        <v>0</v>
      </c>
      <c r="BI121" s="207">
        <f>IF(N121="nulová",J121,0)</f>
        <v>0</v>
      </c>
      <c r="BJ121" s="25" t="s">
        <v>78</v>
      </c>
      <c r="BK121" s="207">
        <f>ROUND(I121*H121,2)</f>
        <v>0</v>
      </c>
      <c r="BL121" s="25" t="s">
        <v>170</v>
      </c>
      <c r="BM121" s="25" t="s">
        <v>209</v>
      </c>
    </row>
    <row r="122" spans="2:65" s="13" customFormat="1">
      <c r="B122" s="231"/>
      <c r="C122" s="232"/>
      <c r="D122" s="222" t="s">
        <v>172</v>
      </c>
      <c r="E122" s="233" t="s">
        <v>21</v>
      </c>
      <c r="F122" s="234" t="s">
        <v>210</v>
      </c>
      <c r="G122" s="232"/>
      <c r="H122" s="235">
        <v>1347.2</v>
      </c>
      <c r="I122" s="236"/>
      <c r="J122" s="232"/>
      <c r="K122" s="232"/>
      <c r="L122" s="237"/>
      <c r="M122" s="238"/>
      <c r="N122" s="239"/>
      <c r="O122" s="239"/>
      <c r="P122" s="239"/>
      <c r="Q122" s="239"/>
      <c r="R122" s="239"/>
      <c r="S122" s="239"/>
      <c r="T122" s="240"/>
      <c r="AT122" s="241" t="s">
        <v>172</v>
      </c>
      <c r="AU122" s="241" t="s">
        <v>80</v>
      </c>
      <c r="AV122" s="13" t="s">
        <v>80</v>
      </c>
      <c r="AW122" s="13" t="s">
        <v>35</v>
      </c>
      <c r="AX122" s="13" t="s">
        <v>78</v>
      </c>
      <c r="AY122" s="241" t="s">
        <v>141</v>
      </c>
    </row>
    <row r="123" spans="2:65" s="1" customFormat="1" ht="25.5" customHeight="1">
      <c r="B123" s="42"/>
      <c r="C123" s="195" t="s">
        <v>211</v>
      </c>
      <c r="D123" s="195" t="s">
        <v>142</v>
      </c>
      <c r="E123" s="196" t="s">
        <v>212</v>
      </c>
      <c r="F123" s="197" t="s">
        <v>213</v>
      </c>
      <c r="G123" s="198" t="s">
        <v>194</v>
      </c>
      <c r="H123" s="199">
        <v>119.3</v>
      </c>
      <c r="I123" s="200"/>
      <c r="J123" s="201">
        <f>ROUND(I123*H123,2)</f>
        <v>0</v>
      </c>
      <c r="K123" s="197" t="s">
        <v>169</v>
      </c>
      <c r="L123" s="62"/>
      <c r="M123" s="202" t="s">
        <v>21</v>
      </c>
      <c r="N123" s="217" t="s">
        <v>42</v>
      </c>
      <c r="O123" s="43"/>
      <c r="P123" s="218">
        <f>O123*H123</f>
        <v>0</v>
      </c>
      <c r="Q123" s="218">
        <v>1.7000000000000001E-2</v>
      </c>
      <c r="R123" s="218">
        <f>Q123*H123</f>
        <v>2.0281000000000002</v>
      </c>
      <c r="S123" s="218">
        <v>0</v>
      </c>
      <c r="T123" s="219">
        <f>S123*H123</f>
        <v>0</v>
      </c>
      <c r="AR123" s="25" t="s">
        <v>170</v>
      </c>
      <c r="AT123" s="25" t="s">
        <v>142</v>
      </c>
      <c r="AU123" s="25" t="s">
        <v>80</v>
      </c>
      <c r="AY123" s="25" t="s">
        <v>141</v>
      </c>
      <c r="BE123" s="207">
        <f>IF(N123="základní",J123,0)</f>
        <v>0</v>
      </c>
      <c r="BF123" s="207">
        <f>IF(N123="snížená",J123,0)</f>
        <v>0</v>
      </c>
      <c r="BG123" s="207">
        <f>IF(N123="zákl. přenesená",J123,0)</f>
        <v>0</v>
      </c>
      <c r="BH123" s="207">
        <f>IF(N123="sníž. přenesená",J123,0)</f>
        <v>0</v>
      </c>
      <c r="BI123" s="207">
        <f>IF(N123="nulová",J123,0)</f>
        <v>0</v>
      </c>
      <c r="BJ123" s="25" t="s">
        <v>78</v>
      </c>
      <c r="BK123" s="207">
        <f>ROUND(I123*H123,2)</f>
        <v>0</v>
      </c>
      <c r="BL123" s="25" t="s">
        <v>170</v>
      </c>
      <c r="BM123" s="25" t="s">
        <v>214</v>
      </c>
    </row>
    <row r="124" spans="2:65" s="13" customFormat="1">
      <c r="B124" s="231"/>
      <c r="C124" s="232"/>
      <c r="D124" s="222" t="s">
        <v>172</v>
      </c>
      <c r="E124" s="233" t="s">
        <v>21</v>
      </c>
      <c r="F124" s="234" t="s">
        <v>215</v>
      </c>
      <c r="G124" s="232"/>
      <c r="H124" s="235">
        <v>119.3</v>
      </c>
      <c r="I124" s="236"/>
      <c r="J124" s="232"/>
      <c r="K124" s="232"/>
      <c r="L124" s="237"/>
      <c r="M124" s="238"/>
      <c r="N124" s="239"/>
      <c r="O124" s="239"/>
      <c r="P124" s="239"/>
      <c r="Q124" s="239"/>
      <c r="R124" s="239"/>
      <c r="S124" s="239"/>
      <c r="T124" s="240"/>
      <c r="AT124" s="241" t="s">
        <v>172</v>
      </c>
      <c r="AU124" s="241" t="s">
        <v>80</v>
      </c>
      <c r="AV124" s="13" t="s">
        <v>80</v>
      </c>
      <c r="AW124" s="13" t="s">
        <v>35</v>
      </c>
      <c r="AX124" s="13" t="s">
        <v>78</v>
      </c>
      <c r="AY124" s="241" t="s">
        <v>141</v>
      </c>
    </row>
    <row r="125" spans="2:65" s="1" customFormat="1" ht="25.5" customHeight="1">
      <c r="B125" s="42"/>
      <c r="C125" s="195" t="s">
        <v>216</v>
      </c>
      <c r="D125" s="195" t="s">
        <v>142</v>
      </c>
      <c r="E125" s="196" t="s">
        <v>217</v>
      </c>
      <c r="F125" s="197" t="s">
        <v>218</v>
      </c>
      <c r="G125" s="198" t="s">
        <v>194</v>
      </c>
      <c r="H125" s="199">
        <v>162.05000000000001</v>
      </c>
      <c r="I125" s="200"/>
      <c r="J125" s="201">
        <f>ROUND(I125*H125,2)</f>
        <v>0</v>
      </c>
      <c r="K125" s="197" t="s">
        <v>169</v>
      </c>
      <c r="L125" s="62"/>
      <c r="M125" s="202" t="s">
        <v>21</v>
      </c>
      <c r="N125" s="217" t="s">
        <v>42</v>
      </c>
      <c r="O125" s="43"/>
      <c r="P125" s="218">
        <f>O125*H125</f>
        <v>0</v>
      </c>
      <c r="Q125" s="218">
        <v>2.8400000000000002E-2</v>
      </c>
      <c r="R125" s="218">
        <f>Q125*H125</f>
        <v>4.6022200000000009</v>
      </c>
      <c r="S125" s="218">
        <v>0</v>
      </c>
      <c r="T125" s="219">
        <f>S125*H125</f>
        <v>0</v>
      </c>
      <c r="AR125" s="25" t="s">
        <v>170</v>
      </c>
      <c r="AT125" s="25" t="s">
        <v>142</v>
      </c>
      <c r="AU125" s="25" t="s">
        <v>80</v>
      </c>
      <c r="AY125" s="25" t="s">
        <v>141</v>
      </c>
      <c r="BE125" s="207">
        <f>IF(N125="základní",J125,0)</f>
        <v>0</v>
      </c>
      <c r="BF125" s="207">
        <f>IF(N125="snížená",J125,0)</f>
        <v>0</v>
      </c>
      <c r="BG125" s="207">
        <f>IF(N125="zákl. přenesená",J125,0)</f>
        <v>0</v>
      </c>
      <c r="BH125" s="207">
        <f>IF(N125="sníž. přenesená",J125,0)</f>
        <v>0</v>
      </c>
      <c r="BI125" s="207">
        <f>IF(N125="nulová",J125,0)</f>
        <v>0</v>
      </c>
      <c r="BJ125" s="25" t="s">
        <v>78</v>
      </c>
      <c r="BK125" s="207">
        <f>ROUND(I125*H125,2)</f>
        <v>0</v>
      </c>
      <c r="BL125" s="25" t="s">
        <v>170</v>
      </c>
      <c r="BM125" s="25" t="s">
        <v>219</v>
      </c>
    </row>
    <row r="126" spans="2:65" s="13" customFormat="1">
      <c r="B126" s="231"/>
      <c r="C126" s="232"/>
      <c r="D126" s="222" t="s">
        <v>172</v>
      </c>
      <c r="E126" s="233" t="s">
        <v>21</v>
      </c>
      <c r="F126" s="234" t="s">
        <v>220</v>
      </c>
      <c r="G126" s="232"/>
      <c r="H126" s="235">
        <v>49.35</v>
      </c>
      <c r="I126" s="236"/>
      <c r="J126" s="232"/>
      <c r="K126" s="232"/>
      <c r="L126" s="237"/>
      <c r="M126" s="238"/>
      <c r="N126" s="239"/>
      <c r="O126" s="239"/>
      <c r="P126" s="239"/>
      <c r="Q126" s="239"/>
      <c r="R126" s="239"/>
      <c r="S126" s="239"/>
      <c r="T126" s="240"/>
      <c r="AT126" s="241" t="s">
        <v>172</v>
      </c>
      <c r="AU126" s="241" t="s">
        <v>80</v>
      </c>
      <c r="AV126" s="13" t="s">
        <v>80</v>
      </c>
      <c r="AW126" s="13" t="s">
        <v>35</v>
      </c>
      <c r="AX126" s="13" t="s">
        <v>71</v>
      </c>
      <c r="AY126" s="241" t="s">
        <v>141</v>
      </c>
    </row>
    <row r="127" spans="2:65" s="13" customFormat="1">
      <c r="B127" s="231"/>
      <c r="C127" s="232"/>
      <c r="D127" s="222" t="s">
        <v>172</v>
      </c>
      <c r="E127" s="233" t="s">
        <v>21</v>
      </c>
      <c r="F127" s="234" t="s">
        <v>221</v>
      </c>
      <c r="G127" s="232"/>
      <c r="H127" s="235">
        <v>112.7</v>
      </c>
      <c r="I127" s="236"/>
      <c r="J127" s="232"/>
      <c r="K127" s="232"/>
      <c r="L127" s="237"/>
      <c r="M127" s="238"/>
      <c r="N127" s="239"/>
      <c r="O127" s="239"/>
      <c r="P127" s="239"/>
      <c r="Q127" s="239"/>
      <c r="R127" s="239"/>
      <c r="S127" s="239"/>
      <c r="T127" s="240"/>
      <c r="AT127" s="241" t="s">
        <v>172</v>
      </c>
      <c r="AU127" s="241" t="s">
        <v>80</v>
      </c>
      <c r="AV127" s="13" t="s">
        <v>80</v>
      </c>
      <c r="AW127" s="13" t="s">
        <v>35</v>
      </c>
      <c r="AX127" s="13" t="s">
        <v>71</v>
      </c>
      <c r="AY127" s="241" t="s">
        <v>141</v>
      </c>
    </row>
    <row r="128" spans="2:65" s="14" customFormat="1">
      <c r="B128" s="242"/>
      <c r="C128" s="243"/>
      <c r="D128" s="222" t="s">
        <v>172</v>
      </c>
      <c r="E128" s="244" t="s">
        <v>21</v>
      </c>
      <c r="F128" s="245" t="s">
        <v>176</v>
      </c>
      <c r="G128" s="243"/>
      <c r="H128" s="246">
        <v>162.05000000000001</v>
      </c>
      <c r="I128" s="247"/>
      <c r="J128" s="243"/>
      <c r="K128" s="243"/>
      <c r="L128" s="248"/>
      <c r="M128" s="249"/>
      <c r="N128" s="250"/>
      <c r="O128" s="250"/>
      <c r="P128" s="250"/>
      <c r="Q128" s="250"/>
      <c r="R128" s="250"/>
      <c r="S128" s="250"/>
      <c r="T128" s="251"/>
      <c r="AT128" s="252" t="s">
        <v>172</v>
      </c>
      <c r="AU128" s="252" t="s">
        <v>80</v>
      </c>
      <c r="AV128" s="14" t="s">
        <v>170</v>
      </c>
      <c r="AW128" s="14" t="s">
        <v>35</v>
      </c>
      <c r="AX128" s="14" t="s">
        <v>78</v>
      </c>
      <c r="AY128" s="252" t="s">
        <v>141</v>
      </c>
    </row>
    <row r="129" spans="2:65" s="1" customFormat="1" ht="16.5" customHeight="1">
      <c r="B129" s="42"/>
      <c r="C129" s="195" t="s">
        <v>222</v>
      </c>
      <c r="D129" s="195" t="s">
        <v>142</v>
      </c>
      <c r="E129" s="196" t="s">
        <v>223</v>
      </c>
      <c r="F129" s="197" t="s">
        <v>224</v>
      </c>
      <c r="G129" s="198" t="s">
        <v>194</v>
      </c>
      <c r="H129" s="199">
        <v>116.09399999999999</v>
      </c>
      <c r="I129" s="200"/>
      <c r="J129" s="201">
        <f>ROUND(I129*H129,2)</f>
        <v>0</v>
      </c>
      <c r="K129" s="197" t="s">
        <v>169</v>
      </c>
      <c r="L129" s="62"/>
      <c r="M129" s="202" t="s">
        <v>21</v>
      </c>
      <c r="N129" s="217" t="s">
        <v>42</v>
      </c>
      <c r="O129" s="43"/>
      <c r="P129" s="218">
        <f>O129*H129</f>
        <v>0</v>
      </c>
      <c r="Q129" s="218">
        <v>0.04</v>
      </c>
      <c r="R129" s="218">
        <f>Q129*H129</f>
        <v>4.6437599999999994</v>
      </c>
      <c r="S129" s="218">
        <v>0</v>
      </c>
      <c r="T129" s="219">
        <f>S129*H129</f>
        <v>0</v>
      </c>
      <c r="AR129" s="25" t="s">
        <v>170</v>
      </c>
      <c r="AT129" s="25" t="s">
        <v>142</v>
      </c>
      <c r="AU129" s="25" t="s">
        <v>80</v>
      </c>
      <c r="AY129" s="25" t="s">
        <v>141</v>
      </c>
      <c r="BE129" s="207">
        <f>IF(N129="základní",J129,0)</f>
        <v>0</v>
      </c>
      <c r="BF129" s="207">
        <f>IF(N129="snížená",J129,0)</f>
        <v>0</v>
      </c>
      <c r="BG129" s="207">
        <f>IF(N129="zákl. přenesená",J129,0)</f>
        <v>0</v>
      </c>
      <c r="BH129" s="207">
        <f>IF(N129="sníž. přenesená",J129,0)</f>
        <v>0</v>
      </c>
      <c r="BI129" s="207">
        <f>IF(N129="nulová",J129,0)</f>
        <v>0</v>
      </c>
      <c r="BJ129" s="25" t="s">
        <v>78</v>
      </c>
      <c r="BK129" s="207">
        <f>ROUND(I129*H129,2)</f>
        <v>0</v>
      </c>
      <c r="BL129" s="25" t="s">
        <v>170</v>
      </c>
      <c r="BM129" s="25" t="s">
        <v>225</v>
      </c>
    </row>
    <row r="130" spans="2:65" s="13" customFormat="1">
      <c r="B130" s="231"/>
      <c r="C130" s="232"/>
      <c r="D130" s="222" t="s">
        <v>172</v>
      </c>
      <c r="E130" s="233" t="s">
        <v>21</v>
      </c>
      <c r="F130" s="234" t="s">
        <v>226</v>
      </c>
      <c r="G130" s="232"/>
      <c r="H130" s="235">
        <v>154.4</v>
      </c>
      <c r="I130" s="236"/>
      <c r="J130" s="232"/>
      <c r="K130" s="232"/>
      <c r="L130" s="237"/>
      <c r="M130" s="238"/>
      <c r="N130" s="239"/>
      <c r="O130" s="239"/>
      <c r="P130" s="239"/>
      <c r="Q130" s="239"/>
      <c r="R130" s="239"/>
      <c r="S130" s="239"/>
      <c r="T130" s="240"/>
      <c r="AT130" s="241" t="s">
        <v>172</v>
      </c>
      <c r="AU130" s="241" t="s">
        <v>80</v>
      </c>
      <c r="AV130" s="13" t="s">
        <v>80</v>
      </c>
      <c r="AW130" s="13" t="s">
        <v>35</v>
      </c>
      <c r="AX130" s="13" t="s">
        <v>71</v>
      </c>
      <c r="AY130" s="241" t="s">
        <v>141</v>
      </c>
    </row>
    <row r="131" spans="2:65" s="13" customFormat="1">
      <c r="B131" s="231"/>
      <c r="C131" s="232"/>
      <c r="D131" s="222" t="s">
        <v>172</v>
      </c>
      <c r="E131" s="233" t="s">
        <v>21</v>
      </c>
      <c r="F131" s="234" t="s">
        <v>227</v>
      </c>
      <c r="G131" s="232"/>
      <c r="H131" s="235">
        <v>24.6</v>
      </c>
      <c r="I131" s="236"/>
      <c r="J131" s="232"/>
      <c r="K131" s="232"/>
      <c r="L131" s="237"/>
      <c r="M131" s="238"/>
      <c r="N131" s="239"/>
      <c r="O131" s="239"/>
      <c r="P131" s="239"/>
      <c r="Q131" s="239"/>
      <c r="R131" s="239"/>
      <c r="S131" s="239"/>
      <c r="T131" s="240"/>
      <c r="AT131" s="241" t="s">
        <v>172</v>
      </c>
      <c r="AU131" s="241" t="s">
        <v>80</v>
      </c>
      <c r="AV131" s="13" t="s">
        <v>80</v>
      </c>
      <c r="AW131" s="13" t="s">
        <v>35</v>
      </c>
      <c r="AX131" s="13" t="s">
        <v>71</v>
      </c>
      <c r="AY131" s="241" t="s">
        <v>141</v>
      </c>
    </row>
    <row r="132" spans="2:65" s="13" customFormat="1">
      <c r="B132" s="231"/>
      <c r="C132" s="232"/>
      <c r="D132" s="222" t="s">
        <v>172</v>
      </c>
      <c r="E132" s="233" t="s">
        <v>21</v>
      </c>
      <c r="F132" s="234" t="s">
        <v>228</v>
      </c>
      <c r="G132" s="232"/>
      <c r="H132" s="235">
        <v>48.75</v>
      </c>
      <c r="I132" s="236"/>
      <c r="J132" s="232"/>
      <c r="K132" s="232"/>
      <c r="L132" s="237"/>
      <c r="M132" s="238"/>
      <c r="N132" s="239"/>
      <c r="O132" s="239"/>
      <c r="P132" s="239"/>
      <c r="Q132" s="239"/>
      <c r="R132" s="239"/>
      <c r="S132" s="239"/>
      <c r="T132" s="240"/>
      <c r="AT132" s="241" t="s">
        <v>172</v>
      </c>
      <c r="AU132" s="241" t="s">
        <v>80</v>
      </c>
      <c r="AV132" s="13" t="s">
        <v>80</v>
      </c>
      <c r="AW132" s="13" t="s">
        <v>35</v>
      </c>
      <c r="AX132" s="13" t="s">
        <v>71</v>
      </c>
      <c r="AY132" s="241" t="s">
        <v>141</v>
      </c>
    </row>
    <row r="133" spans="2:65" s="13" customFormat="1">
      <c r="B133" s="231"/>
      <c r="C133" s="232"/>
      <c r="D133" s="222" t="s">
        <v>172</v>
      </c>
      <c r="E133" s="233" t="s">
        <v>21</v>
      </c>
      <c r="F133" s="234" t="s">
        <v>229</v>
      </c>
      <c r="G133" s="232"/>
      <c r="H133" s="235">
        <v>12.75</v>
      </c>
      <c r="I133" s="236"/>
      <c r="J133" s="232"/>
      <c r="K133" s="232"/>
      <c r="L133" s="237"/>
      <c r="M133" s="238"/>
      <c r="N133" s="239"/>
      <c r="O133" s="239"/>
      <c r="P133" s="239"/>
      <c r="Q133" s="239"/>
      <c r="R133" s="239"/>
      <c r="S133" s="239"/>
      <c r="T133" s="240"/>
      <c r="AT133" s="241" t="s">
        <v>172</v>
      </c>
      <c r="AU133" s="241" t="s">
        <v>80</v>
      </c>
      <c r="AV133" s="13" t="s">
        <v>80</v>
      </c>
      <c r="AW133" s="13" t="s">
        <v>35</v>
      </c>
      <c r="AX133" s="13" t="s">
        <v>71</v>
      </c>
      <c r="AY133" s="241" t="s">
        <v>141</v>
      </c>
    </row>
    <row r="134" spans="2:65" s="13" customFormat="1">
      <c r="B134" s="231"/>
      <c r="C134" s="232"/>
      <c r="D134" s="222" t="s">
        <v>172</v>
      </c>
      <c r="E134" s="233" t="s">
        <v>21</v>
      </c>
      <c r="F134" s="234" t="s">
        <v>230</v>
      </c>
      <c r="G134" s="232"/>
      <c r="H134" s="235">
        <v>52.55</v>
      </c>
      <c r="I134" s="236"/>
      <c r="J134" s="232"/>
      <c r="K134" s="232"/>
      <c r="L134" s="237"/>
      <c r="M134" s="238"/>
      <c r="N134" s="239"/>
      <c r="O134" s="239"/>
      <c r="P134" s="239"/>
      <c r="Q134" s="239"/>
      <c r="R134" s="239"/>
      <c r="S134" s="239"/>
      <c r="T134" s="240"/>
      <c r="AT134" s="241" t="s">
        <v>172</v>
      </c>
      <c r="AU134" s="241" t="s">
        <v>80</v>
      </c>
      <c r="AV134" s="13" t="s">
        <v>80</v>
      </c>
      <c r="AW134" s="13" t="s">
        <v>35</v>
      </c>
      <c r="AX134" s="13" t="s">
        <v>71</v>
      </c>
      <c r="AY134" s="241" t="s">
        <v>141</v>
      </c>
    </row>
    <row r="135" spans="2:65" s="13" customFormat="1">
      <c r="B135" s="231"/>
      <c r="C135" s="232"/>
      <c r="D135" s="222" t="s">
        <v>172</v>
      </c>
      <c r="E135" s="233" t="s">
        <v>21</v>
      </c>
      <c r="F135" s="234" t="s">
        <v>231</v>
      </c>
      <c r="G135" s="232"/>
      <c r="H135" s="235">
        <v>1.5</v>
      </c>
      <c r="I135" s="236"/>
      <c r="J135" s="232"/>
      <c r="K135" s="232"/>
      <c r="L135" s="237"/>
      <c r="M135" s="238"/>
      <c r="N135" s="239"/>
      <c r="O135" s="239"/>
      <c r="P135" s="239"/>
      <c r="Q135" s="239"/>
      <c r="R135" s="239"/>
      <c r="S135" s="239"/>
      <c r="T135" s="240"/>
      <c r="AT135" s="241" t="s">
        <v>172</v>
      </c>
      <c r="AU135" s="241" t="s">
        <v>80</v>
      </c>
      <c r="AV135" s="13" t="s">
        <v>80</v>
      </c>
      <c r="AW135" s="13" t="s">
        <v>35</v>
      </c>
      <c r="AX135" s="13" t="s">
        <v>71</v>
      </c>
      <c r="AY135" s="241" t="s">
        <v>141</v>
      </c>
    </row>
    <row r="136" spans="2:65" s="13" customFormat="1">
      <c r="B136" s="231"/>
      <c r="C136" s="232"/>
      <c r="D136" s="222" t="s">
        <v>172</v>
      </c>
      <c r="E136" s="233" t="s">
        <v>21</v>
      </c>
      <c r="F136" s="234" t="s">
        <v>232</v>
      </c>
      <c r="G136" s="232"/>
      <c r="H136" s="235">
        <v>18.600000000000001</v>
      </c>
      <c r="I136" s="236"/>
      <c r="J136" s="232"/>
      <c r="K136" s="232"/>
      <c r="L136" s="237"/>
      <c r="M136" s="238"/>
      <c r="N136" s="239"/>
      <c r="O136" s="239"/>
      <c r="P136" s="239"/>
      <c r="Q136" s="239"/>
      <c r="R136" s="239"/>
      <c r="S136" s="239"/>
      <c r="T136" s="240"/>
      <c r="AT136" s="241" t="s">
        <v>172</v>
      </c>
      <c r="AU136" s="241" t="s">
        <v>80</v>
      </c>
      <c r="AV136" s="13" t="s">
        <v>80</v>
      </c>
      <c r="AW136" s="13" t="s">
        <v>35</v>
      </c>
      <c r="AX136" s="13" t="s">
        <v>71</v>
      </c>
      <c r="AY136" s="241" t="s">
        <v>141</v>
      </c>
    </row>
    <row r="137" spans="2:65" s="13" customFormat="1">
      <c r="B137" s="231"/>
      <c r="C137" s="232"/>
      <c r="D137" s="222" t="s">
        <v>172</v>
      </c>
      <c r="E137" s="233" t="s">
        <v>21</v>
      </c>
      <c r="F137" s="234" t="s">
        <v>233</v>
      </c>
      <c r="G137" s="232"/>
      <c r="H137" s="235">
        <v>6.2</v>
      </c>
      <c r="I137" s="236"/>
      <c r="J137" s="232"/>
      <c r="K137" s="232"/>
      <c r="L137" s="237"/>
      <c r="M137" s="238"/>
      <c r="N137" s="239"/>
      <c r="O137" s="239"/>
      <c r="P137" s="239"/>
      <c r="Q137" s="239"/>
      <c r="R137" s="239"/>
      <c r="S137" s="239"/>
      <c r="T137" s="240"/>
      <c r="AT137" s="241" t="s">
        <v>172</v>
      </c>
      <c r="AU137" s="241" t="s">
        <v>80</v>
      </c>
      <c r="AV137" s="13" t="s">
        <v>80</v>
      </c>
      <c r="AW137" s="13" t="s">
        <v>35</v>
      </c>
      <c r="AX137" s="13" t="s">
        <v>71</v>
      </c>
      <c r="AY137" s="241" t="s">
        <v>141</v>
      </c>
    </row>
    <row r="138" spans="2:65" s="13" customFormat="1">
      <c r="B138" s="231"/>
      <c r="C138" s="232"/>
      <c r="D138" s="222" t="s">
        <v>172</v>
      </c>
      <c r="E138" s="233" t="s">
        <v>21</v>
      </c>
      <c r="F138" s="234" t="s">
        <v>234</v>
      </c>
      <c r="G138" s="232"/>
      <c r="H138" s="235">
        <v>28.99</v>
      </c>
      <c r="I138" s="236"/>
      <c r="J138" s="232"/>
      <c r="K138" s="232"/>
      <c r="L138" s="237"/>
      <c r="M138" s="238"/>
      <c r="N138" s="239"/>
      <c r="O138" s="239"/>
      <c r="P138" s="239"/>
      <c r="Q138" s="239"/>
      <c r="R138" s="239"/>
      <c r="S138" s="239"/>
      <c r="T138" s="240"/>
      <c r="AT138" s="241" t="s">
        <v>172</v>
      </c>
      <c r="AU138" s="241" t="s">
        <v>80</v>
      </c>
      <c r="AV138" s="13" t="s">
        <v>80</v>
      </c>
      <c r="AW138" s="13" t="s">
        <v>35</v>
      </c>
      <c r="AX138" s="13" t="s">
        <v>71</v>
      </c>
      <c r="AY138" s="241" t="s">
        <v>141</v>
      </c>
    </row>
    <row r="139" spans="2:65" s="13" customFormat="1">
      <c r="B139" s="231"/>
      <c r="C139" s="232"/>
      <c r="D139" s="222" t="s">
        <v>172</v>
      </c>
      <c r="E139" s="233" t="s">
        <v>21</v>
      </c>
      <c r="F139" s="234" t="s">
        <v>235</v>
      </c>
      <c r="G139" s="232"/>
      <c r="H139" s="235">
        <v>27.69</v>
      </c>
      <c r="I139" s="236"/>
      <c r="J139" s="232"/>
      <c r="K139" s="232"/>
      <c r="L139" s="237"/>
      <c r="M139" s="238"/>
      <c r="N139" s="239"/>
      <c r="O139" s="239"/>
      <c r="P139" s="239"/>
      <c r="Q139" s="239"/>
      <c r="R139" s="239"/>
      <c r="S139" s="239"/>
      <c r="T139" s="240"/>
      <c r="AT139" s="241" t="s">
        <v>172</v>
      </c>
      <c r="AU139" s="241" t="s">
        <v>80</v>
      </c>
      <c r="AV139" s="13" t="s">
        <v>80</v>
      </c>
      <c r="AW139" s="13" t="s">
        <v>35</v>
      </c>
      <c r="AX139" s="13" t="s">
        <v>71</v>
      </c>
      <c r="AY139" s="241" t="s">
        <v>141</v>
      </c>
    </row>
    <row r="140" spans="2:65" s="13" customFormat="1">
      <c r="B140" s="231"/>
      <c r="C140" s="232"/>
      <c r="D140" s="222" t="s">
        <v>172</v>
      </c>
      <c r="E140" s="233" t="s">
        <v>21</v>
      </c>
      <c r="F140" s="234" t="s">
        <v>236</v>
      </c>
      <c r="G140" s="232"/>
      <c r="H140" s="235">
        <v>3.45</v>
      </c>
      <c r="I140" s="236"/>
      <c r="J140" s="232"/>
      <c r="K140" s="232"/>
      <c r="L140" s="237"/>
      <c r="M140" s="238"/>
      <c r="N140" s="239"/>
      <c r="O140" s="239"/>
      <c r="P140" s="239"/>
      <c r="Q140" s="239"/>
      <c r="R140" s="239"/>
      <c r="S140" s="239"/>
      <c r="T140" s="240"/>
      <c r="AT140" s="241" t="s">
        <v>172</v>
      </c>
      <c r="AU140" s="241" t="s">
        <v>80</v>
      </c>
      <c r="AV140" s="13" t="s">
        <v>80</v>
      </c>
      <c r="AW140" s="13" t="s">
        <v>35</v>
      </c>
      <c r="AX140" s="13" t="s">
        <v>71</v>
      </c>
      <c r="AY140" s="241" t="s">
        <v>141</v>
      </c>
    </row>
    <row r="141" spans="2:65" s="13" customFormat="1">
      <c r="B141" s="231"/>
      <c r="C141" s="232"/>
      <c r="D141" s="222" t="s">
        <v>172</v>
      </c>
      <c r="E141" s="233" t="s">
        <v>21</v>
      </c>
      <c r="F141" s="234" t="s">
        <v>237</v>
      </c>
      <c r="G141" s="232"/>
      <c r="H141" s="235">
        <v>34.049999999999997</v>
      </c>
      <c r="I141" s="236"/>
      <c r="J141" s="232"/>
      <c r="K141" s="232"/>
      <c r="L141" s="237"/>
      <c r="M141" s="238"/>
      <c r="N141" s="239"/>
      <c r="O141" s="239"/>
      <c r="P141" s="239"/>
      <c r="Q141" s="239"/>
      <c r="R141" s="239"/>
      <c r="S141" s="239"/>
      <c r="T141" s="240"/>
      <c r="AT141" s="241" t="s">
        <v>172</v>
      </c>
      <c r="AU141" s="241" t="s">
        <v>80</v>
      </c>
      <c r="AV141" s="13" t="s">
        <v>80</v>
      </c>
      <c r="AW141" s="13" t="s">
        <v>35</v>
      </c>
      <c r="AX141" s="13" t="s">
        <v>71</v>
      </c>
      <c r="AY141" s="241" t="s">
        <v>141</v>
      </c>
    </row>
    <row r="142" spans="2:65" s="13" customFormat="1">
      <c r="B142" s="231"/>
      <c r="C142" s="232"/>
      <c r="D142" s="222" t="s">
        <v>172</v>
      </c>
      <c r="E142" s="233" t="s">
        <v>21</v>
      </c>
      <c r="F142" s="234" t="s">
        <v>238</v>
      </c>
      <c r="G142" s="232"/>
      <c r="H142" s="235">
        <v>79.430000000000007</v>
      </c>
      <c r="I142" s="236"/>
      <c r="J142" s="232"/>
      <c r="K142" s="232"/>
      <c r="L142" s="237"/>
      <c r="M142" s="238"/>
      <c r="N142" s="239"/>
      <c r="O142" s="239"/>
      <c r="P142" s="239"/>
      <c r="Q142" s="239"/>
      <c r="R142" s="239"/>
      <c r="S142" s="239"/>
      <c r="T142" s="240"/>
      <c r="AT142" s="241" t="s">
        <v>172</v>
      </c>
      <c r="AU142" s="241" t="s">
        <v>80</v>
      </c>
      <c r="AV142" s="13" t="s">
        <v>80</v>
      </c>
      <c r="AW142" s="13" t="s">
        <v>35</v>
      </c>
      <c r="AX142" s="13" t="s">
        <v>71</v>
      </c>
      <c r="AY142" s="241" t="s">
        <v>141</v>
      </c>
    </row>
    <row r="143" spans="2:65" s="13" customFormat="1">
      <c r="B143" s="231"/>
      <c r="C143" s="232"/>
      <c r="D143" s="222" t="s">
        <v>172</v>
      </c>
      <c r="E143" s="233" t="s">
        <v>21</v>
      </c>
      <c r="F143" s="234" t="s">
        <v>239</v>
      </c>
      <c r="G143" s="232"/>
      <c r="H143" s="235">
        <v>39</v>
      </c>
      <c r="I143" s="236"/>
      <c r="J143" s="232"/>
      <c r="K143" s="232"/>
      <c r="L143" s="237"/>
      <c r="M143" s="238"/>
      <c r="N143" s="239"/>
      <c r="O143" s="239"/>
      <c r="P143" s="239"/>
      <c r="Q143" s="239"/>
      <c r="R143" s="239"/>
      <c r="S143" s="239"/>
      <c r="T143" s="240"/>
      <c r="AT143" s="241" t="s">
        <v>172</v>
      </c>
      <c r="AU143" s="241" t="s">
        <v>80</v>
      </c>
      <c r="AV143" s="13" t="s">
        <v>80</v>
      </c>
      <c r="AW143" s="13" t="s">
        <v>35</v>
      </c>
      <c r="AX143" s="13" t="s">
        <v>71</v>
      </c>
      <c r="AY143" s="241" t="s">
        <v>141</v>
      </c>
    </row>
    <row r="144" spans="2:65" s="13" customFormat="1">
      <c r="B144" s="231"/>
      <c r="C144" s="232"/>
      <c r="D144" s="222" t="s">
        <v>172</v>
      </c>
      <c r="E144" s="233" t="s">
        <v>21</v>
      </c>
      <c r="F144" s="234" t="s">
        <v>240</v>
      </c>
      <c r="G144" s="232"/>
      <c r="H144" s="235">
        <v>39.6</v>
      </c>
      <c r="I144" s="236"/>
      <c r="J144" s="232"/>
      <c r="K144" s="232"/>
      <c r="L144" s="237"/>
      <c r="M144" s="238"/>
      <c r="N144" s="239"/>
      <c r="O144" s="239"/>
      <c r="P144" s="239"/>
      <c r="Q144" s="239"/>
      <c r="R144" s="239"/>
      <c r="S144" s="239"/>
      <c r="T144" s="240"/>
      <c r="AT144" s="241" t="s">
        <v>172</v>
      </c>
      <c r="AU144" s="241" t="s">
        <v>80</v>
      </c>
      <c r="AV144" s="13" t="s">
        <v>80</v>
      </c>
      <c r="AW144" s="13" t="s">
        <v>35</v>
      </c>
      <c r="AX144" s="13" t="s">
        <v>71</v>
      </c>
      <c r="AY144" s="241" t="s">
        <v>141</v>
      </c>
    </row>
    <row r="145" spans="2:51" s="13" customFormat="1">
      <c r="B145" s="231"/>
      <c r="C145" s="232"/>
      <c r="D145" s="222" t="s">
        <v>172</v>
      </c>
      <c r="E145" s="233" t="s">
        <v>21</v>
      </c>
      <c r="F145" s="234" t="s">
        <v>241</v>
      </c>
      <c r="G145" s="232"/>
      <c r="H145" s="235">
        <v>86.16</v>
      </c>
      <c r="I145" s="236"/>
      <c r="J145" s="232"/>
      <c r="K145" s="232"/>
      <c r="L145" s="237"/>
      <c r="M145" s="238"/>
      <c r="N145" s="239"/>
      <c r="O145" s="239"/>
      <c r="P145" s="239"/>
      <c r="Q145" s="239"/>
      <c r="R145" s="239"/>
      <c r="S145" s="239"/>
      <c r="T145" s="240"/>
      <c r="AT145" s="241" t="s">
        <v>172</v>
      </c>
      <c r="AU145" s="241" t="s">
        <v>80</v>
      </c>
      <c r="AV145" s="13" t="s">
        <v>80</v>
      </c>
      <c r="AW145" s="13" t="s">
        <v>35</v>
      </c>
      <c r="AX145" s="13" t="s">
        <v>71</v>
      </c>
      <c r="AY145" s="241" t="s">
        <v>141</v>
      </c>
    </row>
    <row r="146" spans="2:51" s="13" customFormat="1">
      <c r="B146" s="231"/>
      <c r="C146" s="232"/>
      <c r="D146" s="222" t="s">
        <v>172</v>
      </c>
      <c r="E146" s="233" t="s">
        <v>21</v>
      </c>
      <c r="F146" s="234" t="s">
        <v>242</v>
      </c>
      <c r="G146" s="232"/>
      <c r="H146" s="235">
        <v>38.4</v>
      </c>
      <c r="I146" s="236"/>
      <c r="J146" s="232"/>
      <c r="K146" s="232"/>
      <c r="L146" s="237"/>
      <c r="M146" s="238"/>
      <c r="N146" s="239"/>
      <c r="O146" s="239"/>
      <c r="P146" s="239"/>
      <c r="Q146" s="239"/>
      <c r="R146" s="239"/>
      <c r="S146" s="239"/>
      <c r="T146" s="240"/>
      <c r="AT146" s="241" t="s">
        <v>172</v>
      </c>
      <c r="AU146" s="241" t="s">
        <v>80</v>
      </c>
      <c r="AV146" s="13" t="s">
        <v>80</v>
      </c>
      <c r="AW146" s="13" t="s">
        <v>35</v>
      </c>
      <c r="AX146" s="13" t="s">
        <v>71</v>
      </c>
      <c r="AY146" s="241" t="s">
        <v>141</v>
      </c>
    </row>
    <row r="147" spans="2:51" s="13" customFormat="1">
      <c r="B147" s="231"/>
      <c r="C147" s="232"/>
      <c r="D147" s="222" t="s">
        <v>172</v>
      </c>
      <c r="E147" s="233" t="s">
        <v>21</v>
      </c>
      <c r="F147" s="234" t="s">
        <v>243</v>
      </c>
      <c r="G147" s="232"/>
      <c r="H147" s="235">
        <v>38.4</v>
      </c>
      <c r="I147" s="236"/>
      <c r="J147" s="232"/>
      <c r="K147" s="232"/>
      <c r="L147" s="237"/>
      <c r="M147" s="238"/>
      <c r="N147" s="239"/>
      <c r="O147" s="239"/>
      <c r="P147" s="239"/>
      <c r="Q147" s="239"/>
      <c r="R147" s="239"/>
      <c r="S147" s="239"/>
      <c r="T147" s="240"/>
      <c r="AT147" s="241" t="s">
        <v>172</v>
      </c>
      <c r="AU147" s="241" t="s">
        <v>80</v>
      </c>
      <c r="AV147" s="13" t="s">
        <v>80</v>
      </c>
      <c r="AW147" s="13" t="s">
        <v>35</v>
      </c>
      <c r="AX147" s="13" t="s">
        <v>71</v>
      </c>
      <c r="AY147" s="241" t="s">
        <v>141</v>
      </c>
    </row>
    <row r="148" spans="2:51" s="13" customFormat="1">
      <c r="B148" s="231"/>
      <c r="C148" s="232"/>
      <c r="D148" s="222" t="s">
        <v>172</v>
      </c>
      <c r="E148" s="233" t="s">
        <v>21</v>
      </c>
      <c r="F148" s="234" t="s">
        <v>244</v>
      </c>
      <c r="G148" s="232"/>
      <c r="H148" s="235">
        <v>60.19</v>
      </c>
      <c r="I148" s="236"/>
      <c r="J148" s="232"/>
      <c r="K148" s="232"/>
      <c r="L148" s="237"/>
      <c r="M148" s="238"/>
      <c r="N148" s="239"/>
      <c r="O148" s="239"/>
      <c r="P148" s="239"/>
      <c r="Q148" s="239"/>
      <c r="R148" s="239"/>
      <c r="S148" s="239"/>
      <c r="T148" s="240"/>
      <c r="AT148" s="241" t="s">
        <v>172</v>
      </c>
      <c r="AU148" s="241" t="s">
        <v>80</v>
      </c>
      <c r="AV148" s="13" t="s">
        <v>80</v>
      </c>
      <c r="AW148" s="13" t="s">
        <v>35</v>
      </c>
      <c r="AX148" s="13" t="s">
        <v>71</v>
      </c>
      <c r="AY148" s="241" t="s">
        <v>141</v>
      </c>
    </row>
    <row r="149" spans="2:51" s="13" customFormat="1">
      <c r="B149" s="231"/>
      <c r="C149" s="232"/>
      <c r="D149" s="222" t="s">
        <v>172</v>
      </c>
      <c r="E149" s="233" t="s">
        <v>21</v>
      </c>
      <c r="F149" s="234" t="s">
        <v>245</v>
      </c>
      <c r="G149" s="232"/>
      <c r="H149" s="235">
        <v>6</v>
      </c>
      <c r="I149" s="236"/>
      <c r="J149" s="232"/>
      <c r="K149" s="232"/>
      <c r="L149" s="237"/>
      <c r="M149" s="238"/>
      <c r="N149" s="239"/>
      <c r="O149" s="239"/>
      <c r="P149" s="239"/>
      <c r="Q149" s="239"/>
      <c r="R149" s="239"/>
      <c r="S149" s="239"/>
      <c r="T149" s="240"/>
      <c r="AT149" s="241" t="s">
        <v>172</v>
      </c>
      <c r="AU149" s="241" t="s">
        <v>80</v>
      </c>
      <c r="AV149" s="13" t="s">
        <v>80</v>
      </c>
      <c r="AW149" s="13" t="s">
        <v>35</v>
      </c>
      <c r="AX149" s="13" t="s">
        <v>71</v>
      </c>
      <c r="AY149" s="241" t="s">
        <v>141</v>
      </c>
    </row>
    <row r="150" spans="2:51" s="13" customFormat="1">
      <c r="B150" s="231"/>
      <c r="C150" s="232"/>
      <c r="D150" s="222" t="s">
        <v>172</v>
      </c>
      <c r="E150" s="233" t="s">
        <v>21</v>
      </c>
      <c r="F150" s="234" t="s">
        <v>246</v>
      </c>
      <c r="G150" s="232"/>
      <c r="H150" s="235">
        <v>192.6</v>
      </c>
      <c r="I150" s="236"/>
      <c r="J150" s="232"/>
      <c r="K150" s="232"/>
      <c r="L150" s="237"/>
      <c r="M150" s="238"/>
      <c r="N150" s="239"/>
      <c r="O150" s="239"/>
      <c r="P150" s="239"/>
      <c r="Q150" s="239"/>
      <c r="R150" s="239"/>
      <c r="S150" s="239"/>
      <c r="T150" s="240"/>
      <c r="AT150" s="241" t="s">
        <v>172</v>
      </c>
      <c r="AU150" s="241" t="s">
        <v>80</v>
      </c>
      <c r="AV150" s="13" t="s">
        <v>80</v>
      </c>
      <c r="AW150" s="13" t="s">
        <v>35</v>
      </c>
      <c r="AX150" s="13" t="s">
        <v>71</v>
      </c>
      <c r="AY150" s="241" t="s">
        <v>141</v>
      </c>
    </row>
    <row r="151" spans="2:51" s="13" customFormat="1">
      <c r="B151" s="231"/>
      <c r="C151" s="232"/>
      <c r="D151" s="222" t="s">
        <v>172</v>
      </c>
      <c r="E151" s="233" t="s">
        <v>21</v>
      </c>
      <c r="F151" s="234" t="s">
        <v>247</v>
      </c>
      <c r="G151" s="232"/>
      <c r="H151" s="235">
        <v>10.72</v>
      </c>
      <c r="I151" s="236"/>
      <c r="J151" s="232"/>
      <c r="K151" s="232"/>
      <c r="L151" s="237"/>
      <c r="M151" s="238"/>
      <c r="N151" s="239"/>
      <c r="O151" s="239"/>
      <c r="P151" s="239"/>
      <c r="Q151" s="239"/>
      <c r="R151" s="239"/>
      <c r="S151" s="239"/>
      <c r="T151" s="240"/>
      <c r="AT151" s="241" t="s">
        <v>172</v>
      </c>
      <c r="AU151" s="241" t="s">
        <v>80</v>
      </c>
      <c r="AV151" s="13" t="s">
        <v>80</v>
      </c>
      <c r="AW151" s="13" t="s">
        <v>35</v>
      </c>
      <c r="AX151" s="13" t="s">
        <v>71</v>
      </c>
      <c r="AY151" s="241" t="s">
        <v>141</v>
      </c>
    </row>
    <row r="152" spans="2:51" s="13" customFormat="1">
      <c r="B152" s="231"/>
      <c r="C152" s="232"/>
      <c r="D152" s="222" t="s">
        <v>172</v>
      </c>
      <c r="E152" s="233" t="s">
        <v>21</v>
      </c>
      <c r="F152" s="234" t="s">
        <v>248</v>
      </c>
      <c r="G152" s="232"/>
      <c r="H152" s="235">
        <v>42.96</v>
      </c>
      <c r="I152" s="236"/>
      <c r="J152" s="232"/>
      <c r="K152" s="232"/>
      <c r="L152" s="237"/>
      <c r="M152" s="238"/>
      <c r="N152" s="239"/>
      <c r="O152" s="239"/>
      <c r="P152" s="239"/>
      <c r="Q152" s="239"/>
      <c r="R152" s="239"/>
      <c r="S152" s="239"/>
      <c r="T152" s="240"/>
      <c r="AT152" s="241" t="s">
        <v>172</v>
      </c>
      <c r="AU152" s="241" t="s">
        <v>80</v>
      </c>
      <c r="AV152" s="13" t="s">
        <v>80</v>
      </c>
      <c r="AW152" s="13" t="s">
        <v>35</v>
      </c>
      <c r="AX152" s="13" t="s">
        <v>71</v>
      </c>
      <c r="AY152" s="241" t="s">
        <v>141</v>
      </c>
    </row>
    <row r="153" spans="2:51" s="13" customFormat="1">
      <c r="B153" s="231"/>
      <c r="C153" s="232"/>
      <c r="D153" s="222" t="s">
        <v>172</v>
      </c>
      <c r="E153" s="233" t="s">
        <v>21</v>
      </c>
      <c r="F153" s="234" t="s">
        <v>249</v>
      </c>
      <c r="G153" s="232"/>
      <c r="H153" s="235">
        <v>103.12</v>
      </c>
      <c r="I153" s="236"/>
      <c r="J153" s="232"/>
      <c r="K153" s="232"/>
      <c r="L153" s="237"/>
      <c r="M153" s="238"/>
      <c r="N153" s="239"/>
      <c r="O153" s="239"/>
      <c r="P153" s="239"/>
      <c r="Q153" s="239"/>
      <c r="R153" s="239"/>
      <c r="S153" s="239"/>
      <c r="T153" s="240"/>
      <c r="AT153" s="241" t="s">
        <v>172</v>
      </c>
      <c r="AU153" s="241" t="s">
        <v>80</v>
      </c>
      <c r="AV153" s="13" t="s">
        <v>80</v>
      </c>
      <c r="AW153" s="13" t="s">
        <v>35</v>
      </c>
      <c r="AX153" s="13" t="s">
        <v>71</v>
      </c>
      <c r="AY153" s="241" t="s">
        <v>141</v>
      </c>
    </row>
    <row r="154" spans="2:51" s="13" customFormat="1">
      <c r="B154" s="231"/>
      <c r="C154" s="232"/>
      <c r="D154" s="222" t="s">
        <v>172</v>
      </c>
      <c r="E154" s="233" t="s">
        <v>21</v>
      </c>
      <c r="F154" s="234" t="s">
        <v>250</v>
      </c>
      <c r="G154" s="232"/>
      <c r="H154" s="235">
        <v>17.28</v>
      </c>
      <c r="I154" s="236"/>
      <c r="J154" s="232"/>
      <c r="K154" s="232"/>
      <c r="L154" s="237"/>
      <c r="M154" s="238"/>
      <c r="N154" s="239"/>
      <c r="O154" s="239"/>
      <c r="P154" s="239"/>
      <c r="Q154" s="239"/>
      <c r="R154" s="239"/>
      <c r="S154" s="239"/>
      <c r="T154" s="240"/>
      <c r="AT154" s="241" t="s">
        <v>172</v>
      </c>
      <c r="AU154" s="241" t="s">
        <v>80</v>
      </c>
      <c r="AV154" s="13" t="s">
        <v>80</v>
      </c>
      <c r="AW154" s="13" t="s">
        <v>35</v>
      </c>
      <c r="AX154" s="13" t="s">
        <v>71</v>
      </c>
      <c r="AY154" s="241" t="s">
        <v>141</v>
      </c>
    </row>
    <row r="155" spans="2:51" s="13" customFormat="1">
      <c r="B155" s="231"/>
      <c r="C155" s="232"/>
      <c r="D155" s="222" t="s">
        <v>172</v>
      </c>
      <c r="E155" s="233" t="s">
        <v>21</v>
      </c>
      <c r="F155" s="234" t="s">
        <v>251</v>
      </c>
      <c r="G155" s="232"/>
      <c r="H155" s="235">
        <v>19.2</v>
      </c>
      <c r="I155" s="236"/>
      <c r="J155" s="232"/>
      <c r="K155" s="232"/>
      <c r="L155" s="237"/>
      <c r="M155" s="238"/>
      <c r="N155" s="239"/>
      <c r="O155" s="239"/>
      <c r="P155" s="239"/>
      <c r="Q155" s="239"/>
      <c r="R155" s="239"/>
      <c r="S155" s="239"/>
      <c r="T155" s="240"/>
      <c r="AT155" s="241" t="s">
        <v>172</v>
      </c>
      <c r="AU155" s="241" t="s">
        <v>80</v>
      </c>
      <c r="AV155" s="13" t="s">
        <v>80</v>
      </c>
      <c r="AW155" s="13" t="s">
        <v>35</v>
      </c>
      <c r="AX155" s="13" t="s">
        <v>71</v>
      </c>
      <c r="AY155" s="241" t="s">
        <v>141</v>
      </c>
    </row>
    <row r="156" spans="2:51" s="13" customFormat="1">
      <c r="B156" s="231"/>
      <c r="C156" s="232"/>
      <c r="D156" s="222" t="s">
        <v>172</v>
      </c>
      <c r="E156" s="233" t="s">
        <v>21</v>
      </c>
      <c r="F156" s="234" t="s">
        <v>252</v>
      </c>
      <c r="G156" s="232"/>
      <c r="H156" s="235">
        <v>44.28</v>
      </c>
      <c r="I156" s="236"/>
      <c r="J156" s="232"/>
      <c r="K156" s="232"/>
      <c r="L156" s="237"/>
      <c r="M156" s="238"/>
      <c r="N156" s="239"/>
      <c r="O156" s="239"/>
      <c r="P156" s="239"/>
      <c r="Q156" s="239"/>
      <c r="R156" s="239"/>
      <c r="S156" s="239"/>
      <c r="T156" s="240"/>
      <c r="AT156" s="241" t="s">
        <v>172</v>
      </c>
      <c r="AU156" s="241" t="s">
        <v>80</v>
      </c>
      <c r="AV156" s="13" t="s">
        <v>80</v>
      </c>
      <c r="AW156" s="13" t="s">
        <v>35</v>
      </c>
      <c r="AX156" s="13" t="s">
        <v>71</v>
      </c>
      <c r="AY156" s="241" t="s">
        <v>141</v>
      </c>
    </row>
    <row r="157" spans="2:51" s="13" customFormat="1">
      <c r="B157" s="231"/>
      <c r="C157" s="232"/>
      <c r="D157" s="222" t="s">
        <v>172</v>
      </c>
      <c r="E157" s="233" t="s">
        <v>21</v>
      </c>
      <c r="F157" s="234" t="s">
        <v>253</v>
      </c>
      <c r="G157" s="232"/>
      <c r="H157" s="235">
        <v>33.432000000000002</v>
      </c>
      <c r="I157" s="236"/>
      <c r="J157" s="232"/>
      <c r="K157" s="232"/>
      <c r="L157" s="237"/>
      <c r="M157" s="238"/>
      <c r="N157" s="239"/>
      <c r="O157" s="239"/>
      <c r="P157" s="239"/>
      <c r="Q157" s="239"/>
      <c r="R157" s="239"/>
      <c r="S157" s="239"/>
      <c r="T157" s="240"/>
      <c r="AT157" s="241" t="s">
        <v>172</v>
      </c>
      <c r="AU157" s="241" t="s">
        <v>80</v>
      </c>
      <c r="AV157" s="13" t="s">
        <v>80</v>
      </c>
      <c r="AW157" s="13" t="s">
        <v>35</v>
      </c>
      <c r="AX157" s="13" t="s">
        <v>71</v>
      </c>
      <c r="AY157" s="241" t="s">
        <v>141</v>
      </c>
    </row>
    <row r="158" spans="2:51" s="13" customFormat="1">
      <c r="B158" s="231"/>
      <c r="C158" s="232"/>
      <c r="D158" s="222" t="s">
        <v>172</v>
      </c>
      <c r="E158" s="233" t="s">
        <v>21</v>
      </c>
      <c r="F158" s="234" t="s">
        <v>254</v>
      </c>
      <c r="G158" s="232"/>
      <c r="H158" s="235">
        <v>39.72</v>
      </c>
      <c r="I158" s="236"/>
      <c r="J158" s="232"/>
      <c r="K158" s="232"/>
      <c r="L158" s="237"/>
      <c r="M158" s="238"/>
      <c r="N158" s="239"/>
      <c r="O158" s="239"/>
      <c r="P158" s="239"/>
      <c r="Q158" s="239"/>
      <c r="R158" s="239"/>
      <c r="S158" s="239"/>
      <c r="T158" s="240"/>
      <c r="AT158" s="241" t="s">
        <v>172</v>
      </c>
      <c r="AU158" s="241" t="s">
        <v>80</v>
      </c>
      <c r="AV158" s="13" t="s">
        <v>80</v>
      </c>
      <c r="AW158" s="13" t="s">
        <v>35</v>
      </c>
      <c r="AX158" s="13" t="s">
        <v>71</v>
      </c>
      <c r="AY158" s="241" t="s">
        <v>141</v>
      </c>
    </row>
    <row r="159" spans="2:51" s="13" customFormat="1">
      <c r="B159" s="231"/>
      <c r="C159" s="232"/>
      <c r="D159" s="222" t="s">
        <v>172</v>
      </c>
      <c r="E159" s="233" t="s">
        <v>21</v>
      </c>
      <c r="F159" s="234" t="s">
        <v>255</v>
      </c>
      <c r="G159" s="232"/>
      <c r="H159" s="235">
        <v>48.671999999999997</v>
      </c>
      <c r="I159" s="236"/>
      <c r="J159" s="232"/>
      <c r="K159" s="232"/>
      <c r="L159" s="237"/>
      <c r="M159" s="238"/>
      <c r="N159" s="239"/>
      <c r="O159" s="239"/>
      <c r="P159" s="239"/>
      <c r="Q159" s="239"/>
      <c r="R159" s="239"/>
      <c r="S159" s="239"/>
      <c r="T159" s="240"/>
      <c r="AT159" s="241" t="s">
        <v>172</v>
      </c>
      <c r="AU159" s="241" t="s">
        <v>80</v>
      </c>
      <c r="AV159" s="13" t="s">
        <v>80</v>
      </c>
      <c r="AW159" s="13" t="s">
        <v>35</v>
      </c>
      <c r="AX159" s="13" t="s">
        <v>71</v>
      </c>
      <c r="AY159" s="241" t="s">
        <v>141</v>
      </c>
    </row>
    <row r="160" spans="2:51" s="13" customFormat="1">
      <c r="B160" s="231"/>
      <c r="C160" s="232"/>
      <c r="D160" s="222" t="s">
        <v>172</v>
      </c>
      <c r="E160" s="233" t="s">
        <v>21</v>
      </c>
      <c r="F160" s="234" t="s">
        <v>256</v>
      </c>
      <c r="G160" s="232"/>
      <c r="H160" s="235">
        <v>12.7</v>
      </c>
      <c r="I160" s="236"/>
      <c r="J160" s="232"/>
      <c r="K160" s="232"/>
      <c r="L160" s="237"/>
      <c r="M160" s="238"/>
      <c r="N160" s="239"/>
      <c r="O160" s="239"/>
      <c r="P160" s="239"/>
      <c r="Q160" s="239"/>
      <c r="R160" s="239"/>
      <c r="S160" s="239"/>
      <c r="T160" s="240"/>
      <c r="AT160" s="241" t="s">
        <v>172</v>
      </c>
      <c r="AU160" s="241" t="s">
        <v>80</v>
      </c>
      <c r="AV160" s="13" t="s">
        <v>80</v>
      </c>
      <c r="AW160" s="13" t="s">
        <v>35</v>
      </c>
      <c r="AX160" s="13" t="s">
        <v>71</v>
      </c>
      <c r="AY160" s="241" t="s">
        <v>141</v>
      </c>
    </row>
    <row r="161" spans="2:51" s="13" customFormat="1">
      <c r="B161" s="231"/>
      <c r="C161" s="232"/>
      <c r="D161" s="222" t="s">
        <v>172</v>
      </c>
      <c r="E161" s="233" t="s">
        <v>21</v>
      </c>
      <c r="F161" s="234" t="s">
        <v>257</v>
      </c>
      <c r="G161" s="232"/>
      <c r="H161" s="235">
        <v>12.7</v>
      </c>
      <c r="I161" s="236"/>
      <c r="J161" s="232"/>
      <c r="K161" s="232"/>
      <c r="L161" s="237"/>
      <c r="M161" s="238"/>
      <c r="N161" s="239"/>
      <c r="O161" s="239"/>
      <c r="P161" s="239"/>
      <c r="Q161" s="239"/>
      <c r="R161" s="239"/>
      <c r="S161" s="239"/>
      <c r="T161" s="240"/>
      <c r="AT161" s="241" t="s">
        <v>172</v>
      </c>
      <c r="AU161" s="241" t="s">
        <v>80</v>
      </c>
      <c r="AV161" s="13" t="s">
        <v>80</v>
      </c>
      <c r="AW161" s="13" t="s">
        <v>35</v>
      </c>
      <c r="AX161" s="13" t="s">
        <v>71</v>
      </c>
      <c r="AY161" s="241" t="s">
        <v>141</v>
      </c>
    </row>
    <row r="162" spans="2:51" s="13" customFormat="1">
      <c r="B162" s="231"/>
      <c r="C162" s="232"/>
      <c r="D162" s="222" t="s">
        <v>172</v>
      </c>
      <c r="E162" s="233" t="s">
        <v>21</v>
      </c>
      <c r="F162" s="234" t="s">
        <v>258</v>
      </c>
      <c r="G162" s="232"/>
      <c r="H162" s="235">
        <v>12.7</v>
      </c>
      <c r="I162" s="236"/>
      <c r="J162" s="232"/>
      <c r="K162" s="232"/>
      <c r="L162" s="237"/>
      <c r="M162" s="238"/>
      <c r="N162" s="239"/>
      <c r="O162" s="239"/>
      <c r="P162" s="239"/>
      <c r="Q162" s="239"/>
      <c r="R162" s="239"/>
      <c r="S162" s="239"/>
      <c r="T162" s="240"/>
      <c r="AT162" s="241" t="s">
        <v>172</v>
      </c>
      <c r="AU162" s="241" t="s">
        <v>80</v>
      </c>
      <c r="AV162" s="13" t="s">
        <v>80</v>
      </c>
      <c r="AW162" s="13" t="s">
        <v>35</v>
      </c>
      <c r="AX162" s="13" t="s">
        <v>71</v>
      </c>
      <c r="AY162" s="241" t="s">
        <v>141</v>
      </c>
    </row>
    <row r="163" spans="2:51" s="13" customFormat="1">
      <c r="B163" s="231"/>
      <c r="C163" s="232"/>
      <c r="D163" s="222" t="s">
        <v>172</v>
      </c>
      <c r="E163" s="233" t="s">
        <v>21</v>
      </c>
      <c r="F163" s="234" t="s">
        <v>259</v>
      </c>
      <c r="G163" s="232"/>
      <c r="H163" s="235">
        <v>12.7</v>
      </c>
      <c r="I163" s="236"/>
      <c r="J163" s="232"/>
      <c r="K163" s="232"/>
      <c r="L163" s="237"/>
      <c r="M163" s="238"/>
      <c r="N163" s="239"/>
      <c r="O163" s="239"/>
      <c r="P163" s="239"/>
      <c r="Q163" s="239"/>
      <c r="R163" s="239"/>
      <c r="S163" s="239"/>
      <c r="T163" s="240"/>
      <c r="AT163" s="241" t="s">
        <v>172</v>
      </c>
      <c r="AU163" s="241" t="s">
        <v>80</v>
      </c>
      <c r="AV163" s="13" t="s">
        <v>80</v>
      </c>
      <c r="AW163" s="13" t="s">
        <v>35</v>
      </c>
      <c r="AX163" s="13" t="s">
        <v>71</v>
      </c>
      <c r="AY163" s="241" t="s">
        <v>141</v>
      </c>
    </row>
    <row r="164" spans="2:51" s="13" customFormat="1">
      <c r="B164" s="231"/>
      <c r="C164" s="232"/>
      <c r="D164" s="222" t="s">
        <v>172</v>
      </c>
      <c r="E164" s="233" t="s">
        <v>21</v>
      </c>
      <c r="F164" s="234" t="s">
        <v>260</v>
      </c>
      <c r="G164" s="232"/>
      <c r="H164" s="235">
        <v>14</v>
      </c>
      <c r="I164" s="236"/>
      <c r="J164" s="232"/>
      <c r="K164" s="232"/>
      <c r="L164" s="237"/>
      <c r="M164" s="238"/>
      <c r="N164" s="239"/>
      <c r="O164" s="239"/>
      <c r="P164" s="239"/>
      <c r="Q164" s="239"/>
      <c r="R164" s="239"/>
      <c r="S164" s="239"/>
      <c r="T164" s="240"/>
      <c r="AT164" s="241" t="s">
        <v>172</v>
      </c>
      <c r="AU164" s="241" t="s">
        <v>80</v>
      </c>
      <c r="AV164" s="13" t="s">
        <v>80</v>
      </c>
      <c r="AW164" s="13" t="s">
        <v>35</v>
      </c>
      <c r="AX164" s="13" t="s">
        <v>71</v>
      </c>
      <c r="AY164" s="241" t="s">
        <v>141</v>
      </c>
    </row>
    <row r="165" spans="2:51" s="13" customFormat="1">
      <c r="B165" s="231"/>
      <c r="C165" s="232"/>
      <c r="D165" s="222" t="s">
        <v>172</v>
      </c>
      <c r="E165" s="233" t="s">
        <v>21</v>
      </c>
      <c r="F165" s="234" t="s">
        <v>261</v>
      </c>
      <c r="G165" s="232"/>
      <c r="H165" s="235">
        <v>33</v>
      </c>
      <c r="I165" s="236"/>
      <c r="J165" s="232"/>
      <c r="K165" s="232"/>
      <c r="L165" s="237"/>
      <c r="M165" s="238"/>
      <c r="N165" s="239"/>
      <c r="O165" s="239"/>
      <c r="P165" s="239"/>
      <c r="Q165" s="239"/>
      <c r="R165" s="239"/>
      <c r="S165" s="239"/>
      <c r="T165" s="240"/>
      <c r="AT165" s="241" t="s">
        <v>172</v>
      </c>
      <c r="AU165" s="241" t="s">
        <v>80</v>
      </c>
      <c r="AV165" s="13" t="s">
        <v>80</v>
      </c>
      <c r="AW165" s="13" t="s">
        <v>35</v>
      </c>
      <c r="AX165" s="13" t="s">
        <v>71</v>
      </c>
      <c r="AY165" s="241" t="s">
        <v>141</v>
      </c>
    </row>
    <row r="166" spans="2:51" s="13" customFormat="1">
      <c r="B166" s="231"/>
      <c r="C166" s="232"/>
      <c r="D166" s="222" t="s">
        <v>172</v>
      </c>
      <c r="E166" s="233" t="s">
        <v>21</v>
      </c>
      <c r="F166" s="234" t="s">
        <v>262</v>
      </c>
      <c r="G166" s="232"/>
      <c r="H166" s="235">
        <v>7.36</v>
      </c>
      <c r="I166" s="236"/>
      <c r="J166" s="232"/>
      <c r="K166" s="232"/>
      <c r="L166" s="237"/>
      <c r="M166" s="238"/>
      <c r="N166" s="239"/>
      <c r="O166" s="239"/>
      <c r="P166" s="239"/>
      <c r="Q166" s="239"/>
      <c r="R166" s="239"/>
      <c r="S166" s="239"/>
      <c r="T166" s="240"/>
      <c r="AT166" s="241" t="s">
        <v>172</v>
      </c>
      <c r="AU166" s="241" t="s">
        <v>80</v>
      </c>
      <c r="AV166" s="13" t="s">
        <v>80</v>
      </c>
      <c r="AW166" s="13" t="s">
        <v>35</v>
      </c>
      <c r="AX166" s="13" t="s">
        <v>71</v>
      </c>
      <c r="AY166" s="241" t="s">
        <v>141</v>
      </c>
    </row>
    <row r="167" spans="2:51" s="13" customFormat="1">
      <c r="B167" s="231"/>
      <c r="C167" s="232"/>
      <c r="D167" s="222" t="s">
        <v>172</v>
      </c>
      <c r="E167" s="233" t="s">
        <v>21</v>
      </c>
      <c r="F167" s="234" t="s">
        <v>263</v>
      </c>
      <c r="G167" s="232"/>
      <c r="H167" s="235">
        <v>25</v>
      </c>
      <c r="I167" s="236"/>
      <c r="J167" s="232"/>
      <c r="K167" s="232"/>
      <c r="L167" s="237"/>
      <c r="M167" s="238"/>
      <c r="N167" s="239"/>
      <c r="O167" s="239"/>
      <c r="P167" s="239"/>
      <c r="Q167" s="239"/>
      <c r="R167" s="239"/>
      <c r="S167" s="239"/>
      <c r="T167" s="240"/>
      <c r="AT167" s="241" t="s">
        <v>172</v>
      </c>
      <c r="AU167" s="241" t="s">
        <v>80</v>
      </c>
      <c r="AV167" s="13" t="s">
        <v>80</v>
      </c>
      <c r="AW167" s="13" t="s">
        <v>35</v>
      </c>
      <c r="AX167" s="13" t="s">
        <v>71</v>
      </c>
      <c r="AY167" s="241" t="s">
        <v>141</v>
      </c>
    </row>
    <row r="168" spans="2:51" s="13" customFormat="1">
      <c r="B168" s="231"/>
      <c r="C168" s="232"/>
      <c r="D168" s="222" t="s">
        <v>172</v>
      </c>
      <c r="E168" s="233" t="s">
        <v>21</v>
      </c>
      <c r="F168" s="234" t="s">
        <v>264</v>
      </c>
      <c r="G168" s="232"/>
      <c r="H168" s="235">
        <v>11</v>
      </c>
      <c r="I168" s="236"/>
      <c r="J168" s="232"/>
      <c r="K168" s="232"/>
      <c r="L168" s="237"/>
      <c r="M168" s="238"/>
      <c r="N168" s="239"/>
      <c r="O168" s="239"/>
      <c r="P168" s="239"/>
      <c r="Q168" s="239"/>
      <c r="R168" s="239"/>
      <c r="S168" s="239"/>
      <c r="T168" s="240"/>
      <c r="AT168" s="241" t="s">
        <v>172</v>
      </c>
      <c r="AU168" s="241" t="s">
        <v>80</v>
      </c>
      <c r="AV168" s="13" t="s">
        <v>80</v>
      </c>
      <c r="AW168" s="13" t="s">
        <v>35</v>
      </c>
      <c r="AX168" s="13" t="s">
        <v>71</v>
      </c>
      <c r="AY168" s="241" t="s">
        <v>141</v>
      </c>
    </row>
    <row r="169" spans="2:51" s="13" customFormat="1">
      <c r="B169" s="231"/>
      <c r="C169" s="232"/>
      <c r="D169" s="222" t="s">
        <v>172</v>
      </c>
      <c r="E169" s="233" t="s">
        <v>21</v>
      </c>
      <c r="F169" s="234" t="s">
        <v>265</v>
      </c>
      <c r="G169" s="232"/>
      <c r="H169" s="235">
        <v>44</v>
      </c>
      <c r="I169" s="236"/>
      <c r="J169" s="232"/>
      <c r="K169" s="232"/>
      <c r="L169" s="237"/>
      <c r="M169" s="238"/>
      <c r="N169" s="239"/>
      <c r="O169" s="239"/>
      <c r="P169" s="239"/>
      <c r="Q169" s="239"/>
      <c r="R169" s="239"/>
      <c r="S169" s="239"/>
      <c r="T169" s="240"/>
      <c r="AT169" s="241" t="s">
        <v>172</v>
      </c>
      <c r="AU169" s="241" t="s">
        <v>80</v>
      </c>
      <c r="AV169" s="13" t="s">
        <v>80</v>
      </c>
      <c r="AW169" s="13" t="s">
        <v>35</v>
      </c>
      <c r="AX169" s="13" t="s">
        <v>71</v>
      </c>
      <c r="AY169" s="241" t="s">
        <v>141</v>
      </c>
    </row>
    <row r="170" spans="2:51" s="13" customFormat="1">
      <c r="B170" s="231"/>
      <c r="C170" s="232"/>
      <c r="D170" s="222" t="s">
        <v>172</v>
      </c>
      <c r="E170" s="233" t="s">
        <v>21</v>
      </c>
      <c r="F170" s="234" t="s">
        <v>266</v>
      </c>
      <c r="G170" s="232"/>
      <c r="H170" s="235">
        <v>10.9</v>
      </c>
      <c r="I170" s="236"/>
      <c r="J170" s="232"/>
      <c r="K170" s="232"/>
      <c r="L170" s="237"/>
      <c r="M170" s="238"/>
      <c r="N170" s="239"/>
      <c r="O170" s="239"/>
      <c r="P170" s="239"/>
      <c r="Q170" s="239"/>
      <c r="R170" s="239"/>
      <c r="S170" s="239"/>
      <c r="T170" s="240"/>
      <c r="AT170" s="241" t="s">
        <v>172</v>
      </c>
      <c r="AU170" s="241" t="s">
        <v>80</v>
      </c>
      <c r="AV170" s="13" t="s">
        <v>80</v>
      </c>
      <c r="AW170" s="13" t="s">
        <v>35</v>
      </c>
      <c r="AX170" s="13" t="s">
        <v>71</v>
      </c>
      <c r="AY170" s="241" t="s">
        <v>141</v>
      </c>
    </row>
    <row r="171" spans="2:51" s="13" customFormat="1">
      <c r="B171" s="231"/>
      <c r="C171" s="232"/>
      <c r="D171" s="222" t="s">
        <v>172</v>
      </c>
      <c r="E171" s="233" t="s">
        <v>21</v>
      </c>
      <c r="F171" s="234" t="s">
        <v>267</v>
      </c>
      <c r="G171" s="232"/>
      <c r="H171" s="235">
        <v>35.9</v>
      </c>
      <c r="I171" s="236"/>
      <c r="J171" s="232"/>
      <c r="K171" s="232"/>
      <c r="L171" s="237"/>
      <c r="M171" s="238"/>
      <c r="N171" s="239"/>
      <c r="O171" s="239"/>
      <c r="P171" s="239"/>
      <c r="Q171" s="239"/>
      <c r="R171" s="239"/>
      <c r="S171" s="239"/>
      <c r="T171" s="240"/>
      <c r="AT171" s="241" t="s">
        <v>172</v>
      </c>
      <c r="AU171" s="241" t="s">
        <v>80</v>
      </c>
      <c r="AV171" s="13" t="s">
        <v>80</v>
      </c>
      <c r="AW171" s="13" t="s">
        <v>35</v>
      </c>
      <c r="AX171" s="13" t="s">
        <v>71</v>
      </c>
      <c r="AY171" s="241" t="s">
        <v>141</v>
      </c>
    </row>
    <row r="172" spans="2:51" s="13" customFormat="1">
      <c r="B172" s="231"/>
      <c r="C172" s="232"/>
      <c r="D172" s="222" t="s">
        <v>172</v>
      </c>
      <c r="E172" s="233" t="s">
        <v>21</v>
      </c>
      <c r="F172" s="234" t="s">
        <v>268</v>
      </c>
      <c r="G172" s="232"/>
      <c r="H172" s="235">
        <v>13.7</v>
      </c>
      <c r="I172" s="236"/>
      <c r="J172" s="232"/>
      <c r="K172" s="232"/>
      <c r="L172" s="237"/>
      <c r="M172" s="238"/>
      <c r="N172" s="239"/>
      <c r="O172" s="239"/>
      <c r="P172" s="239"/>
      <c r="Q172" s="239"/>
      <c r="R172" s="239"/>
      <c r="S172" s="239"/>
      <c r="T172" s="240"/>
      <c r="AT172" s="241" t="s">
        <v>172</v>
      </c>
      <c r="AU172" s="241" t="s">
        <v>80</v>
      </c>
      <c r="AV172" s="13" t="s">
        <v>80</v>
      </c>
      <c r="AW172" s="13" t="s">
        <v>35</v>
      </c>
      <c r="AX172" s="13" t="s">
        <v>71</v>
      </c>
      <c r="AY172" s="241" t="s">
        <v>141</v>
      </c>
    </row>
    <row r="173" spans="2:51" s="13" customFormat="1">
      <c r="B173" s="231"/>
      <c r="C173" s="232"/>
      <c r="D173" s="222" t="s">
        <v>172</v>
      </c>
      <c r="E173" s="233" t="s">
        <v>21</v>
      </c>
      <c r="F173" s="234" t="s">
        <v>269</v>
      </c>
      <c r="G173" s="232"/>
      <c r="H173" s="235">
        <v>13.9</v>
      </c>
      <c r="I173" s="236"/>
      <c r="J173" s="232"/>
      <c r="K173" s="232"/>
      <c r="L173" s="237"/>
      <c r="M173" s="238"/>
      <c r="N173" s="239"/>
      <c r="O173" s="239"/>
      <c r="P173" s="239"/>
      <c r="Q173" s="239"/>
      <c r="R173" s="239"/>
      <c r="S173" s="239"/>
      <c r="T173" s="240"/>
      <c r="AT173" s="241" t="s">
        <v>172</v>
      </c>
      <c r="AU173" s="241" t="s">
        <v>80</v>
      </c>
      <c r="AV173" s="13" t="s">
        <v>80</v>
      </c>
      <c r="AW173" s="13" t="s">
        <v>35</v>
      </c>
      <c r="AX173" s="13" t="s">
        <v>71</v>
      </c>
      <c r="AY173" s="241" t="s">
        <v>141</v>
      </c>
    </row>
    <row r="174" spans="2:51" s="13" customFormat="1">
      <c r="B174" s="231"/>
      <c r="C174" s="232"/>
      <c r="D174" s="222" t="s">
        <v>172</v>
      </c>
      <c r="E174" s="233" t="s">
        <v>21</v>
      </c>
      <c r="F174" s="234" t="s">
        <v>270</v>
      </c>
      <c r="G174" s="232"/>
      <c r="H174" s="235">
        <v>9.26</v>
      </c>
      <c r="I174" s="236"/>
      <c r="J174" s="232"/>
      <c r="K174" s="232"/>
      <c r="L174" s="237"/>
      <c r="M174" s="238"/>
      <c r="N174" s="239"/>
      <c r="O174" s="239"/>
      <c r="P174" s="239"/>
      <c r="Q174" s="239"/>
      <c r="R174" s="239"/>
      <c r="S174" s="239"/>
      <c r="T174" s="240"/>
      <c r="AT174" s="241" t="s">
        <v>172</v>
      </c>
      <c r="AU174" s="241" t="s">
        <v>80</v>
      </c>
      <c r="AV174" s="13" t="s">
        <v>80</v>
      </c>
      <c r="AW174" s="13" t="s">
        <v>35</v>
      </c>
      <c r="AX174" s="13" t="s">
        <v>71</v>
      </c>
      <c r="AY174" s="241" t="s">
        <v>141</v>
      </c>
    </row>
    <row r="175" spans="2:51" s="13" customFormat="1">
      <c r="B175" s="231"/>
      <c r="C175" s="232"/>
      <c r="D175" s="222" t="s">
        <v>172</v>
      </c>
      <c r="E175" s="233" t="s">
        <v>21</v>
      </c>
      <c r="F175" s="234" t="s">
        <v>271</v>
      </c>
      <c r="G175" s="232"/>
      <c r="H175" s="235">
        <v>20.2</v>
      </c>
      <c r="I175" s="236"/>
      <c r="J175" s="232"/>
      <c r="K175" s="232"/>
      <c r="L175" s="237"/>
      <c r="M175" s="238"/>
      <c r="N175" s="239"/>
      <c r="O175" s="239"/>
      <c r="P175" s="239"/>
      <c r="Q175" s="239"/>
      <c r="R175" s="239"/>
      <c r="S175" s="239"/>
      <c r="T175" s="240"/>
      <c r="AT175" s="241" t="s">
        <v>172</v>
      </c>
      <c r="AU175" s="241" t="s">
        <v>80</v>
      </c>
      <c r="AV175" s="13" t="s">
        <v>80</v>
      </c>
      <c r="AW175" s="13" t="s">
        <v>35</v>
      </c>
      <c r="AX175" s="13" t="s">
        <v>71</v>
      </c>
      <c r="AY175" s="241" t="s">
        <v>141</v>
      </c>
    </row>
    <row r="176" spans="2:51" s="13" customFormat="1">
      <c r="B176" s="231"/>
      <c r="C176" s="232"/>
      <c r="D176" s="222" t="s">
        <v>172</v>
      </c>
      <c r="E176" s="233" t="s">
        <v>21</v>
      </c>
      <c r="F176" s="234" t="s">
        <v>272</v>
      </c>
      <c r="G176" s="232"/>
      <c r="H176" s="235">
        <v>31</v>
      </c>
      <c r="I176" s="236"/>
      <c r="J176" s="232"/>
      <c r="K176" s="232"/>
      <c r="L176" s="237"/>
      <c r="M176" s="238"/>
      <c r="N176" s="239"/>
      <c r="O176" s="239"/>
      <c r="P176" s="239"/>
      <c r="Q176" s="239"/>
      <c r="R176" s="239"/>
      <c r="S176" s="239"/>
      <c r="T176" s="240"/>
      <c r="AT176" s="241" t="s">
        <v>172</v>
      </c>
      <c r="AU176" s="241" t="s">
        <v>80</v>
      </c>
      <c r="AV176" s="13" t="s">
        <v>80</v>
      </c>
      <c r="AW176" s="13" t="s">
        <v>35</v>
      </c>
      <c r="AX176" s="13" t="s">
        <v>71</v>
      </c>
      <c r="AY176" s="241" t="s">
        <v>141</v>
      </c>
    </row>
    <row r="177" spans="2:51" s="13" customFormat="1">
      <c r="B177" s="231"/>
      <c r="C177" s="232"/>
      <c r="D177" s="222" t="s">
        <v>172</v>
      </c>
      <c r="E177" s="233" t="s">
        <v>21</v>
      </c>
      <c r="F177" s="234" t="s">
        <v>273</v>
      </c>
      <c r="G177" s="232"/>
      <c r="H177" s="235">
        <v>61.2</v>
      </c>
      <c r="I177" s="236"/>
      <c r="J177" s="232"/>
      <c r="K177" s="232"/>
      <c r="L177" s="237"/>
      <c r="M177" s="238"/>
      <c r="N177" s="239"/>
      <c r="O177" s="239"/>
      <c r="P177" s="239"/>
      <c r="Q177" s="239"/>
      <c r="R177" s="239"/>
      <c r="S177" s="239"/>
      <c r="T177" s="240"/>
      <c r="AT177" s="241" t="s">
        <v>172</v>
      </c>
      <c r="AU177" s="241" t="s">
        <v>80</v>
      </c>
      <c r="AV177" s="13" t="s">
        <v>80</v>
      </c>
      <c r="AW177" s="13" t="s">
        <v>35</v>
      </c>
      <c r="AX177" s="13" t="s">
        <v>71</v>
      </c>
      <c r="AY177" s="241" t="s">
        <v>141</v>
      </c>
    </row>
    <row r="178" spans="2:51" s="13" customFormat="1">
      <c r="B178" s="231"/>
      <c r="C178" s="232"/>
      <c r="D178" s="222" t="s">
        <v>172</v>
      </c>
      <c r="E178" s="233" t="s">
        <v>21</v>
      </c>
      <c r="F178" s="234" t="s">
        <v>274</v>
      </c>
      <c r="G178" s="232"/>
      <c r="H178" s="235">
        <v>20.2</v>
      </c>
      <c r="I178" s="236"/>
      <c r="J178" s="232"/>
      <c r="K178" s="232"/>
      <c r="L178" s="237"/>
      <c r="M178" s="238"/>
      <c r="N178" s="239"/>
      <c r="O178" s="239"/>
      <c r="P178" s="239"/>
      <c r="Q178" s="239"/>
      <c r="R178" s="239"/>
      <c r="S178" s="239"/>
      <c r="T178" s="240"/>
      <c r="AT178" s="241" t="s">
        <v>172</v>
      </c>
      <c r="AU178" s="241" t="s">
        <v>80</v>
      </c>
      <c r="AV178" s="13" t="s">
        <v>80</v>
      </c>
      <c r="AW178" s="13" t="s">
        <v>35</v>
      </c>
      <c r="AX178" s="13" t="s">
        <v>71</v>
      </c>
      <c r="AY178" s="241" t="s">
        <v>141</v>
      </c>
    </row>
    <row r="179" spans="2:51" s="13" customFormat="1">
      <c r="B179" s="231"/>
      <c r="C179" s="232"/>
      <c r="D179" s="222" t="s">
        <v>172</v>
      </c>
      <c r="E179" s="233" t="s">
        <v>21</v>
      </c>
      <c r="F179" s="234" t="s">
        <v>275</v>
      </c>
      <c r="G179" s="232"/>
      <c r="H179" s="235">
        <v>20.2</v>
      </c>
      <c r="I179" s="236"/>
      <c r="J179" s="232"/>
      <c r="K179" s="232"/>
      <c r="L179" s="237"/>
      <c r="M179" s="238"/>
      <c r="N179" s="239"/>
      <c r="O179" s="239"/>
      <c r="P179" s="239"/>
      <c r="Q179" s="239"/>
      <c r="R179" s="239"/>
      <c r="S179" s="239"/>
      <c r="T179" s="240"/>
      <c r="AT179" s="241" t="s">
        <v>172</v>
      </c>
      <c r="AU179" s="241" t="s">
        <v>80</v>
      </c>
      <c r="AV179" s="13" t="s">
        <v>80</v>
      </c>
      <c r="AW179" s="13" t="s">
        <v>35</v>
      </c>
      <c r="AX179" s="13" t="s">
        <v>71</v>
      </c>
      <c r="AY179" s="241" t="s">
        <v>141</v>
      </c>
    </row>
    <row r="180" spans="2:51" s="13" customFormat="1">
      <c r="B180" s="231"/>
      <c r="C180" s="232"/>
      <c r="D180" s="222" t="s">
        <v>172</v>
      </c>
      <c r="E180" s="233" t="s">
        <v>21</v>
      </c>
      <c r="F180" s="234" t="s">
        <v>276</v>
      </c>
      <c r="G180" s="232"/>
      <c r="H180" s="235">
        <v>37.200000000000003</v>
      </c>
      <c r="I180" s="236"/>
      <c r="J180" s="232"/>
      <c r="K180" s="232"/>
      <c r="L180" s="237"/>
      <c r="M180" s="238"/>
      <c r="N180" s="239"/>
      <c r="O180" s="239"/>
      <c r="P180" s="239"/>
      <c r="Q180" s="239"/>
      <c r="R180" s="239"/>
      <c r="S180" s="239"/>
      <c r="T180" s="240"/>
      <c r="AT180" s="241" t="s">
        <v>172</v>
      </c>
      <c r="AU180" s="241" t="s">
        <v>80</v>
      </c>
      <c r="AV180" s="13" t="s">
        <v>80</v>
      </c>
      <c r="AW180" s="13" t="s">
        <v>35</v>
      </c>
      <c r="AX180" s="13" t="s">
        <v>71</v>
      </c>
      <c r="AY180" s="241" t="s">
        <v>141</v>
      </c>
    </row>
    <row r="181" spans="2:51" s="13" customFormat="1">
      <c r="B181" s="231"/>
      <c r="C181" s="232"/>
      <c r="D181" s="222" t="s">
        <v>172</v>
      </c>
      <c r="E181" s="233" t="s">
        <v>21</v>
      </c>
      <c r="F181" s="234" t="s">
        <v>277</v>
      </c>
      <c r="G181" s="232"/>
      <c r="H181" s="235">
        <v>22.3</v>
      </c>
      <c r="I181" s="236"/>
      <c r="J181" s="232"/>
      <c r="K181" s="232"/>
      <c r="L181" s="237"/>
      <c r="M181" s="238"/>
      <c r="N181" s="239"/>
      <c r="O181" s="239"/>
      <c r="P181" s="239"/>
      <c r="Q181" s="239"/>
      <c r="R181" s="239"/>
      <c r="S181" s="239"/>
      <c r="T181" s="240"/>
      <c r="AT181" s="241" t="s">
        <v>172</v>
      </c>
      <c r="AU181" s="241" t="s">
        <v>80</v>
      </c>
      <c r="AV181" s="13" t="s">
        <v>80</v>
      </c>
      <c r="AW181" s="13" t="s">
        <v>35</v>
      </c>
      <c r="AX181" s="13" t="s">
        <v>71</v>
      </c>
      <c r="AY181" s="241" t="s">
        <v>141</v>
      </c>
    </row>
    <row r="182" spans="2:51" s="13" customFormat="1">
      <c r="B182" s="231"/>
      <c r="C182" s="232"/>
      <c r="D182" s="222" t="s">
        <v>172</v>
      </c>
      <c r="E182" s="233" t="s">
        <v>21</v>
      </c>
      <c r="F182" s="234" t="s">
        <v>278</v>
      </c>
      <c r="G182" s="232"/>
      <c r="H182" s="235">
        <v>47.3</v>
      </c>
      <c r="I182" s="236"/>
      <c r="J182" s="232"/>
      <c r="K182" s="232"/>
      <c r="L182" s="237"/>
      <c r="M182" s="238"/>
      <c r="N182" s="239"/>
      <c r="O182" s="239"/>
      <c r="P182" s="239"/>
      <c r="Q182" s="239"/>
      <c r="R182" s="239"/>
      <c r="S182" s="239"/>
      <c r="T182" s="240"/>
      <c r="AT182" s="241" t="s">
        <v>172</v>
      </c>
      <c r="AU182" s="241" t="s">
        <v>80</v>
      </c>
      <c r="AV182" s="13" t="s">
        <v>80</v>
      </c>
      <c r="AW182" s="13" t="s">
        <v>35</v>
      </c>
      <c r="AX182" s="13" t="s">
        <v>71</v>
      </c>
      <c r="AY182" s="241" t="s">
        <v>141</v>
      </c>
    </row>
    <row r="183" spans="2:51" s="13" customFormat="1">
      <c r="B183" s="231"/>
      <c r="C183" s="232"/>
      <c r="D183" s="222" t="s">
        <v>172</v>
      </c>
      <c r="E183" s="233" t="s">
        <v>21</v>
      </c>
      <c r="F183" s="234" t="s">
        <v>279</v>
      </c>
      <c r="G183" s="232"/>
      <c r="H183" s="235">
        <v>21.2</v>
      </c>
      <c r="I183" s="236"/>
      <c r="J183" s="232"/>
      <c r="K183" s="232"/>
      <c r="L183" s="237"/>
      <c r="M183" s="238"/>
      <c r="N183" s="239"/>
      <c r="O183" s="239"/>
      <c r="P183" s="239"/>
      <c r="Q183" s="239"/>
      <c r="R183" s="239"/>
      <c r="S183" s="239"/>
      <c r="T183" s="240"/>
      <c r="AT183" s="241" t="s">
        <v>172</v>
      </c>
      <c r="AU183" s="241" t="s">
        <v>80</v>
      </c>
      <c r="AV183" s="13" t="s">
        <v>80</v>
      </c>
      <c r="AW183" s="13" t="s">
        <v>35</v>
      </c>
      <c r="AX183" s="13" t="s">
        <v>71</v>
      </c>
      <c r="AY183" s="241" t="s">
        <v>141</v>
      </c>
    </row>
    <row r="184" spans="2:51" s="13" customFormat="1">
      <c r="B184" s="231"/>
      <c r="C184" s="232"/>
      <c r="D184" s="222" t="s">
        <v>172</v>
      </c>
      <c r="E184" s="233" t="s">
        <v>21</v>
      </c>
      <c r="F184" s="234" t="s">
        <v>280</v>
      </c>
      <c r="G184" s="232"/>
      <c r="H184" s="235">
        <v>7.6</v>
      </c>
      <c r="I184" s="236"/>
      <c r="J184" s="232"/>
      <c r="K184" s="232"/>
      <c r="L184" s="237"/>
      <c r="M184" s="238"/>
      <c r="N184" s="239"/>
      <c r="O184" s="239"/>
      <c r="P184" s="239"/>
      <c r="Q184" s="239"/>
      <c r="R184" s="239"/>
      <c r="S184" s="239"/>
      <c r="T184" s="240"/>
      <c r="AT184" s="241" t="s">
        <v>172</v>
      </c>
      <c r="AU184" s="241" t="s">
        <v>80</v>
      </c>
      <c r="AV184" s="13" t="s">
        <v>80</v>
      </c>
      <c r="AW184" s="13" t="s">
        <v>35</v>
      </c>
      <c r="AX184" s="13" t="s">
        <v>71</v>
      </c>
      <c r="AY184" s="241" t="s">
        <v>141</v>
      </c>
    </row>
    <row r="185" spans="2:51" s="13" customFormat="1">
      <c r="B185" s="231"/>
      <c r="C185" s="232"/>
      <c r="D185" s="222" t="s">
        <v>172</v>
      </c>
      <c r="E185" s="233" t="s">
        <v>21</v>
      </c>
      <c r="F185" s="234" t="s">
        <v>281</v>
      </c>
      <c r="G185" s="232"/>
      <c r="H185" s="235">
        <v>71.72</v>
      </c>
      <c r="I185" s="236"/>
      <c r="J185" s="232"/>
      <c r="K185" s="232"/>
      <c r="L185" s="237"/>
      <c r="M185" s="238"/>
      <c r="N185" s="239"/>
      <c r="O185" s="239"/>
      <c r="P185" s="239"/>
      <c r="Q185" s="239"/>
      <c r="R185" s="239"/>
      <c r="S185" s="239"/>
      <c r="T185" s="240"/>
      <c r="AT185" s="241" t="s">
        <v>172</v>
      </c>
      <c r="AU185" s="241" t="s">
        <v>80</v>
      </c>
      <c r="AV185" s="13" t="s">
        <v>80</v>
      </c>
      <c r="AW185" s="13" t="s">
        <v>35</v>
      </c>
      <c r="AX185" s="13" t="s">
        <v>71</v>
      </c>
      <c r="AY185" s="241" t="s">
        <v>141</v>
      </c>
    </row>
    <row r="186" spans="2:51" s="13" customFormat="1">
      <c r="B186" s="231"/>
      <c r="C186" s="232"/>
      <c r="D186" s="222" t="s">
        <v>172</v>
      </c>
      <c r="E186" s="233" t="s">
        <v>21</v>
      </c>
      <c r="F186" s="234" t="s">
        <v>282</v>
      </c>
      <c r="G186" s="232"/>
      <c r="H186" s="235">
        <v>28.3</v>
      </c>
      <c r="I186" s="236"/>
      <c r="J186" s="232"/>
      <c r="K186" s="232"/>
      <c r="L186" s="237"/>
      <c r="M186" s="238"/>
      <c r="N186" s="239"/>
      <c r="O186" s="239"/>
      <c r="P186" s="239"/>
      <c r="Q186" s="239"/>
      <c r="R186" s="239"/>
      <c r="S186" s="239"/>
      <c r="T186" s="240"/>
      <c r="AT186" s="241" t="s">
        <v>172</v>
      </c>
      <c r="AU186" s="241" t="s">
        <v>80</v>
      </c>
      <c r="AV186" s="13" t="s">
        <v>80</v>
      </c>
      <c r="AW186" s="13" t="s">
        <v>35</v>
      </c>
      <c r="AX186" s="13" t="s">
        <v>71</v>
      </c>
      <c r="AY186" s="241" t="s">
        <v>141</v>
      </c>
    </row>
    <row r="187" spans="2:51" s="13" customFormat="1">
      <c r="B187" s="231"/>
      <c r="C187" s="232"/>
      <c r="D187" s="222" t="s">
        <v>172</v>
      </c>
      <c r="E187" s="233" t="s">
        <v>21</v>
      </c>
      <c r="F187" s="234" t="s">
        <v>283</v>
      </c>
      <c r="G187" s="232"/>
      <c r="H187" s="235">
        <v>24.3</v>
      </c>
      <c r="I187" s="236"/>
      <c r="J187" s="232"/>
      <c r="K187" s="232"/>
      <c r="L187" s="237"/>
      <c r="M187" s="238"/>
      <c r="N187" s="239"/>
      <c r="O187" s="239"/>
      <c r="P187" s="239"/>
      <c r="Q187" s="239"/>
      <c r="R187" s="239"/>
      <c r="S187" s="239"/>
      <c r="T187" s="240"/>
      <c r="AT187" s="241" t="s">
        <v>172</v>
      </c>
      <c r="AU187" s="241" t="s">
        <v>80</v>
      </c>
      <c r="AV187" s="13" t="s">
        <v>80</v>
      </c>
      <c r="AW187" s="13" t="s">
        <v>35</v>
      </c>
      <c r="AX187" s="13" t="s">
        <v>71</v>
      </c>
      <c r="AY187" s="241" t="s">
        <v>141</v>
      </c>
    </row>
    <row r="188" spans="2:51" s="13" customFormat="1">
      <c r="B188" s="231"/>
      <c r="C188" s="232"/>
      <c r="D188" s="222" t="s">
        <v>172</v>
      </c>
      <c r="E188" s="233" t="s">
        <v>21</v>
      </c>
      <c r="F188" s="234" t="s">
        <v>284</v>
      </c>
      <c r="G188" s="232"/>
      <c r="H188" s="235">
        <v>21.1</v>
      </c>
      <c r="I188" s="236"/>
      <c r="J188" s="232"/>
      <c r="K188" s="232"/>
      <c r="L188" s="237"/>
      <c r="M188" s="238"/>
      <c r="N188" s="239"/>
      <c r="O188" s="239"/>
      <c r="P188" s="239"/>
      <c r="Q188" s="239"/>
      <c r="R188" s="239"/>
      <c r="S188" s="239"/>
      <c r="T188" s="240"/>
      <c r="AT188" s="241" t="s">
        <v>172</v>
      </c>
      <c r="AU188" s="241" t="s">
        <v>80</v>
      </c>
      <c r="AV188" s="13" t="s">
        <v>80</v>
      </c>
      <c r="AW188" s="13" t="s">
        <v>35</v>
      </c>
      <c r="AX188" s="13" t="s">
        <v>71</v>
      </c>
      <c r="AY188" s="241" t="s">
        <v>141</v>
      </c>
    </row>
    <row r="189" spans="2:51" s="13" customFormat="1">
      <c r="B189" s="231"/>
      <c r="C189" s="232"/>
      <c r="D189" s="222" t="s">
        <v>172</v>
      </c>
      <c r="E189" s="233" t="s">
        <v>21</v>
      </c>
      <c r="F189" s="234" t="s">
        <v>285</v>
      </c>
      <c r="G189" s="232"/>
      <c r="H189" s="235">
        <v>22.3</v>
      </c>
      <c r="I189" s="236"/>
      <c r="J189" s="232"/>
      <c r="K189" s="232"/>
      <c r="L189" s="237"/>
      <c r="M189" s="238"/>
      <c r="N189" s="239"/>
      <c r="O189" s="239"/>
      <c r="P189" s="239"/>
      <c r="Q189" s="239"/>
      <c r="R189" s="239"/>
      <c r="S189" s="239"/>
      <c r="T189" s="240"/>
      <c r="AT189" s="241" t="s">
        <v>172</v>
      </c>
      <c r="AU189" s="241" t="s">
        <v>80</v>
      </c>
      <c r="AV189" s="13" t="s">
        <v>80</v>
      </c>
      <c r="AW189" s="13" t="s">
        <v>35</v>
      </c>
      <c r="AX189" s="13" t="s">
        <v>71</v>
      </c>
      <c r="AY189" s="241" t="s">
        <v>141</v>
      </c>
    </row>
    <row r="190" spans="2:51" s="13" customFormat="1">
      <c r="B190" s="231"/>
      <c r="C190" s="232"/>
      <c r="D190" s="222" t="s">
        <v>172</v>
      </c>
      <c r="E190" s="233" t="s">
        <v>21</v>
      </c>
      <c r="F190" s="234" t="s">
        <v>286</v>
      </c>
      <c r="G190" s="232"/>
      <c r="H190" s="235">
        <v>34.35</v>
      </c>
      <c r="I190" s="236"/>
      <c r="J190" s="232"/>
      <c r="K190" s="232"/>
      <c r="L190" s="237"/>
      <c r="M190" s="238"/>
      <c r="N190" s="239"/>
      <c r="O190" s="239"/>
      <c r="P190" s="239"/>
      <c r="Q190" s="239"/>
      <c r="R190" s="239"/>
      <c r="S190" s="239"/>
      <c r="T190" s="240"/>
      <c r="AT190" s="241" t="s">
        <v>172</v>
      </c>
      <c r="AU190" s="241" t="s">
        <v>80</v>
      </c>
      <c r="AV190" s="13" t="s">
        <v>80</v>
      </c>
      <c r="AW190" s="13" t="s">
        <v>35</v>
      </c>
      <c r="AX190" s="13" t="s">
        <v>71</v>
      </c>
      <c r="AY190" s="241" t="s">
        <v>141</v>
      </c>
    </row>
    <row r="191" spans="2:51" s="13" customFormat="1">
      <c r="B191" s="231"/>
      <c r="C191" s="232"/>
      <c r="D191" s="222" t="s">
        <v>172</v>
      </c>
      <c r="E191" s="233" t="s">
        <v>21</v>
      </c>
      <c r="F191" s="234" t="s">
        <v>287</v>
      </c>
      <c r="G191" s="232"/>
      <c r="H191" s="235">
        <v>59.1</v>
      </c>
      <c r="I191" s="236"/>
      <c r="J191" s="232"/>
      <c r="K191" s="232"/>
      <c r="L191" s="237"/>
      <c r="M191" s="238"/>
      <c r="N191" s="239"/>
      <c r="O191" s="239"/>
      <c r="P191" s="239"/>
      <c r="Q191" s="239"/>
      <c r="R191" s="239"/>
      <c r="S191" s="239"/>
      <c r="T191" s="240"/>
      <c r="AT191" s="241" t="s">
        <v>172</v>
      </c>
      <c r="AU191" s="241" t="s">
        <v>80</v>
      </c>
      <c r="AV191" s="13" t="s">
        <v>80</v>
      </c>
      <c r="AW191" s="13" t="s">
        <v>35</v>
      </c>
      <c r="AX191" s="13" t="s">
        <v>71</v>
      </c>
      <c r="AY191" s="241" t="s">
        <v>141</v>
      </c>
    </row>
    <row r="192" spans="2:51" s="13" customFormat="1">
      <c r="B192" s="231"/>
      <c r="C192" s="232"/>
      <c r="D192" s="222" t="s">
        <v>172</v>
      </c>
      <c r="E192" s="233" t="s">
        <v>21</v>
      </c>
      <c r="F192" s="234" t="s">
        <v>288</v>
      </c>
      <c r="G192" s="232"/>
      <c r="H192" s="235">
        <v>19.600000000000001</v>
      </c>
      <c r="I192" s="236"/>
      <c r="J192" s="232"/>
      <c r="K192" s="232"/>
      <c r="L192" s="237"/>
      <c r="M192" s="238"/>
      <c r="N192" s="239"/>
      <c r="O192" s="239"/>
      <c r="P192" s="239"/>
      <c r="Q192" s="239"/>
      <c r="R192" s="239"/>
      <c r="S192" s="239"/>
      <c r="T192" s="240"/>
      <c r="AT192" s="241" t="s">
        <v>172</v>
      </c>
      <c r="AU192" s="241" t="s">
        <v>80</v>
      </c>
      <c r="AV192" s="13" t="s">
        <v>80</v>
      </c>
      <c r="AW192" s="13" t="s">
        <v>35</v>
      </c>
      <c r="AX192" s="13" t="s">
        <v>71</v>
      </c>
      <c r="AY192" s="241" t="s">
        <v>141</v>
      </c>
    </row>
    <row r="193" spans="2:65" s="13" customFormat="1">
      <c r="B193" s="231"/>
      <c r="C193" s="232"/>
      <c r="D193" s="222" t="s">
        <v>172</v>
      </c>
      <c r="E193" s="233" t="s">
        <v>21</v>
      </c>
      <c r="F193" s="234" t="s">
        <v>289</v>
      </c>
      <c r="G193" s="232"/>
      <c r="H193" s="235">
        <v>36</v>
      </c>
      <c r="I193" s="236"/>
      <c r="J193" s="232"/>
      <c r="K193" s="232"/>
      <c r="L193" s="237"/>
      <c r="M193" s="238"/>
      <c r="N193" s="239"/>
      <c r="O193" s="239"/>
      <c r="P193" s="239"/>
      <c r="Q193" s="239"/>
      <c r="R193" s="239"/>
      <c r="S193" s="239"/>
      <c r="T193" s="240"/>
      <c r="AT193" s="241" t="s">
        <v>172</v>
      </c>
      <c r="AU193" s="241" t="s">
        <v>80</v>
      </c>
      <c r="AV193" s="13" t="s">
        <v>80</v>
      </c>
      <c r="AW193" s="13" t="s">
        <v>35</v>
      </c>
      <c r="AX193" s="13" t="s">
        <v>71</v>
      </c>
      <c r="AY193" s="241" t="s">
        <v>141</v>
      </c>
    </row>
    <row r="194" spans="2:65" s="13" customFormat="1">
      <c r="B194" s="231"/>
      <c r="C194" s="232"/>
      <c r="D194" s="222" t="s">
        <v>172</v>
      </c>
      <c r="E194" s="233" t="s">
        <v>21</v>
      </c>
      <c r="F194" s="234" t="s">
        <v>290</v>
      </c>
      <c r="G194" s="232"/>
      <c r="H194" s="235">
        <v>22.3</v>
      </c>
      <c r="I194" s="236"/>
      <c r="J194" s="232"/>
      <c r="K194" s="232"/>
      <c r="L194" s="237"/>
      <c r="M194" s="238"/>
      <c r="N194" s="239"/>
      <c r="O194" s="239"/>
      <c r="P194" s="239"/>
      <c r="Q194" s="239"/>
      <c r="R194" s="239"/>
      <c r="S194" s="239"/>
      <c r="T194" s="240"/>
      <c r="AT194" s="241" t="s">
        <v>172</v>
      </c>
      <c r="AU194" s="241" t="s">
        <v>80</v>
      </c>
      <c r="AV194" s="13" t="s">
        <v>80</v>
      </c>
      <c r="AW194" s="13" t="s">
        <v>35</v>
      </c>
      <c r="AX194" s="13" t="s">
        <v>71</v>
      </c>
      <c r="AY194" s="241" t="s">
        <v>141</v>
      </c>
    </row>
    <row r="195" spans="2:65" s="13" customFormat="1">
      <c r="B195" s="231"/>
      <c r="C195" s="232"/>
      <c r="D195" s="222" t="s">
        <v>172</v>
      </c>
      <c r="E195" s="233" t="s">
        <v>21</v>
      </c>
      <c r="F195" s="234" t="s">
        <v>291</v>
      </c>
      <c r="G195" s="232"/>
      <c r="H195" s="235">
        <v>51.7</v>
      </c>
      <c r="I195" s="236"/>
      <c r="J195" s="232"/>
      <c r="K195" s="232"/>
      <c r="L195" s="237"/>
      <c r="M195" s="238"/>
      <c r="N195" s="239"/>
      <c r="O195" s="239"/>
      <c r="P195" s="239"/>
      <c r="Q195" s="239"/>
      <c r="R195" s="239"/>
      <c r="S195" s="239"/>
      <c r="T195" s="240"/>
      <c r="AT195" s="241" t="s">
        <v>172</v>
      </c>
      <c r="AU195" s="241" t="s">
        <v>80</v>
      </c>
      <c r="AV195" s="13" t="s">
        <v>80</v>
      </c>
      <c r="AW195" s="13" t="s">
        <v>35</v>
      </c>
      <c r="AX195" s="13" t="s">
        <v>71</v>
      </c>
      <c r="AY195" s="241" t="s">
        <v>141</v>
      </c>
    </row>
    <row r="196" spans="2:65" s="13" customFormat="1">
      <c r="B196" s="231"/>
      <c r="C196" s="232"/>
      <c r="D196" s="222" t="s">
        <v>172</v>
      </c>
      <c r="E196" s="233" t="s">
        <v>21</v>
      </c>
      <c r="F196" s="234" t="s">
        <v>292</v>
      </c>
      <c r="G196" s="232"/>
      <c r="H196" s="235">
        <v>21.2</v>
      </c>
      <c r="I196" s="236"/>
      <c r="J196" s="232"/>
      <c r="K196" s="232"/>
      <c r="L196" s="237"/>
      <c r="M196" s="238"/>
      <c r="N196" s="239"/>
      <c r="O196" s="239"/>
      <c r="P196" s="239"/>
      <c r="Q196" s="239"/>
      <c r="R196" s="239"/>
      <c r="S196" s="239"/>
      <c r="T196" s="240"/>
      <c r="AT196" s="241" t="s">
        <v>172</v>
      </c>
      <c r="AU196" s="241" t="s">
        <v>80</v>
      </c>
      <c r="AV196" s="13" t="s">
        <v>80</v>
      </c>
      <c r="AW196" s="13" t="s">
        <v>35</v>
      </c>
      <c r="AX196" s="13" t="s">
        <v>71</v>
      </c>
      <c r="AY196" s="241" t="s">
        <v>141</v>
      </c>
    </row>
    <row r="197" spans="2:65" s="14" customFormat="1">
      <c r="B197" s="242"/>
      <c r="C197" s="243"/>
      <c r="D197" s="222" t="s">
        <v>172</v>
      </c>
      <c r="E197" s="244" t="s">
        <v>21</v>
      </c>
      <c r="F197" s="245" t="s">
        <v>176</v>
      </c>
      <c r="G197" s="243"/>
      <c r="H197" s="246">
        <v>2321.884</v>
      </c>
      <c r="I197" s="247"/>
      <c r="J197" s="243"/>
      <c r="K197" s="243"/>
      <c r="L197" s="248"/>
      <c r="M197" s="249"/>
      <c r="N197" s="250"/>
      <c r="O197" s="250"/>
      <c r="P197" s="250"/>
      <c r="Q197" s="250"/>
      <c r="R197" s="250"/>
      <c r="S197" s="250"/>
      <c r="T197" s="251"/>
      <c r="AT197" s="252" t="s">
        <v>172</v>
      </c>
      <c r="AU197" s="252" t="s">
        <v>80</v>
      </c>
      <c r="AV197" s="14" t="s">
        <v>170</v>
      </c>
      <c r="AW197" s="14" t="s">
        <v>35</v>
      </c>
      <c r="AX197" s="14" t="s">
        <v>71</v>
      </c>
      <c r="AY197" s="252" t="s">
        <v>141</v>
      </c>
    </row>
    <row r="198" spans="2:65" s="13" customFormat="1">
      <c r="B198" s="231"/>
      <c r="C198" s="232"/>
      <c r="D198" s="222" t="s">
        <v>172</v>
      </c>
      <c r="E198" s="233" t="s">
        <v>21</v>
      </c>
      <c r="F198" s="234" t="s">
        <v>293</v>
      </c>
      <c r="G198" s="232"/>
      <c r="H198" s="235">
        <v>116.09399999999999</v>
      </c>
      <c r="I198" s="236"/>
      <c r="J198" s="232"/>
      <c r="K198" s="232"/>
      <c r="L198" s="237"/>
      <c r="M198" s="238"/>
      <c r="N198" s="239"/>
      <c r="O198" s="239"/>
      <c r="P198" s="239"/>
      <c r="Q198" s="239"/>
      <c r="R198" s="239"/>
      <c r="S198" s="239"/>
      <c r="T198" s="240"/>
      <c r="AT198" s="241" t="s">
        <v>172</v>
      </c>
      <c r="AU198" s="241" t="s">
        <v>80</v>
      </c>
      <c r="AV198" s="13" t="s">
        <v>80</v>
      </c>
      <c r="AW198" s="13" t="s">
        <v>35</v>
      </c>
      <c r="AX198" s="13" t="s">
        <v>71</v>
      </c>
      <c r="AY198" s="241" t="s">
        <v>141</v>
      </c>
    </row>
    <row r="199" spans="2:65" s="14" customFormat="1">
      <c r="B199" s="242"/>
      <c r="C199" s="243"/>
      <c r="D199" s="222" t="s">
        <v>172</v>
      </c>
      <c r="E199" s="244" t="s">
        <v>21</v>
      </c>
      <c r="F199" s="245" t="s">
        <v>176</v>
      </c>
      <c r="G199" s="243"/>
      <c r="H199" s="246">
        <v>116.09399999999999</v>
      </c>
      <c r="I199" s="247"/>
      <c r="J199" s="243"/>
      <c r="K199" s="243"/>
      <c r="L199" s="248"/>
      <c r="M199" s="249"/>
      <c r="N199" s="250"/>
      <c r="O199" s="250"/>
      <c r="P199" s="250"/>
      <c r="Q199" s="250"/>
      <c r="R199" s="250"/>
      <c r="S199" s="250"/>
      <c r="T199" s="251"/>
      <c r="AT199" s="252" t="s">
        <v>172</v>
      </c>
      <c r="AU199" s="252" t="s">
        <v>80</v>
      </c>
      <c r="AV199" s="14" t="s">
        <v>170</v>
      </c>
      <c r="AW199" s="14" t="s">
        <v>35</v>
      </c>
      <c r="AX199" s="14" t="s">
        <v>78</v>
      </c>
      <c r="AY199" s="252" t="s">
        <v>141</v>
      </c>
    </row>
    <row r="200" spans="2:65" s="1" customFormat="1" ht="16.5" customHeight="1">
      <c r="B200" s="42"/>
      <c r="C200" s="195" t="s">
        <v>294</v>
      </c>
      <c r="D200" s="195" t="s">
        <v>142</v>
      </c>
      <c r="E200" s="196" t="s">
        <v>295</v>
      </c>
      <c r="F200" s="197" t="s">
        <v>296</v>
      </c>
      <c r="G200" s="198" t="s">
        <v>194</v>
      </c>
      <c r="H200" s="199">
        <v>442.53</v>
      </c>
      <c r="I200" s="200"/>
      <c r="J200" s="201">
        <f>ROUND(I200*H200,2)</f>
        <v>0</v>
      </c>
      <c r="K200" s="197" t="s">
        <v>169</v>
      </c>
      <c r="L200" s="62"/>
      <c r="M200" s="202" t="s">
        <v>21</v>
      </c>
      <c r="N200" s="217" t="s">
        <v>42</v>
      </c>
      <c r="O200" s="43"/>
      <c r="P200" s="218">
        <f>O200*H200</f>
        <v>0</v>
      </c>
      <c r="Q200" s="218">
        <v>7.3499999999999998E-3</v>
      </c>
      <c r="R200" s="218">
        <f>Q200*H200</f>
        <v>3.2525954999999995</v>
      </c>
      <c r="S200" s="218">
        <v>0</v>
      </c>
      <c r="T200" s="219">
        <f>S200*H200</f>
        <v>0</v>
      </c>
      <c r="AR200" s="25" t="s">
        <v>170</v>
      </c>
      <c r="AT200" s="25" t="s">
        <v>142</v>
      </c>
      <c r="AU200" s="25" t="s">
        <v>80</v>
      </c>
      <c r="AY200" s="25" t="s">
        <v>141</v>
      </c>
      <c r="BE200" s="207">
        <f>IF(N200="základní",J200,0)</f>
        <v>0</v>
      </c>
      <c r="BF200" s="207">
        <f>IF(N200="snížená",J200,0)</f>
        <v>0</v>
      </c>
      <c r="BG200" s="207">
        <f>IF(N200="zákl. přenesená",J200,0)</f>
        <v>0</v>
      </c>
      <c r="BH200" s="207">
        <f>IF(N200="sníž. přenesená",J200,0)</f>
        <v>0</v>
      </c>
      <c r="BI200" s="207">
        <f>IF(N200="nulová",J200,0)</f>
        <v>0</v>
      </c>
      <c r="BJ200" s="25" t="s">
        <v>78</v>
      </c>
      <c r="BK200" s="207">
        <f>ROUND(I200*H200,2)</f>
        <v>0</v>
      </c>
      <c r="BL200" s="25" t="s">
        <v>170</v>
      </c>
      <c r="BM200" s="25" t="s">
        <v>297</v>
      </c>
    </row>
    <row r="201" spans="2:65" s="13" customFormat="1">
      <c r="B201" s="231"/>
      <c r="C201" s="232"/>
      <c r="D201" s="222" t="s">
        <v>172</v>
      </c>
      <c r="E201" s="233" t="s">
        <v>21</v>
      </c>
      <c r="F201" s="234" t="s">
        <v>298</v>
      </c>
      <c r="G201" s="232"/>
      <c r="H201" s="235">
        <v>442.53</v>
      </c>
      <c r="I201" s="236"/>
      <c r="J201" s="232"/>
      <c r="K201" s="232"/>
      <c r="L201" s="237"/>
      <c r="M201" s="238"/>
      <c r="N201" s="239"/>
      <c r="O201" s="239"/>
      <c r="P201" s="239"/>
      <c r="Q201" s="239"/>
      <c r="R201" s="239"/>
      <c r="S201" s="239"/>
      <c r="T201" s="240"/>
      <c r="AT201" s="241" t="s">
        <v>172</v>
      </c>
      <c r="AU201" s="241" t="s">
        <v>80</v>
      </c>
      <c r="AV201" s="13" t="s">
        <v>80</v>
      </c>
      <c r="AW201" s="13" t="s">
        <v>35</v>
      </c>
      <c r="AX201" s="13" t="s">
        <v>78</v>
      </c>
      <c r="AY201" s="241" t="s">
        <v>141</v>
      </c>
    </row>
    <row r="202" spans="2:65" s="1" customFormat="1" ht="16.5" customHeight="1">
      <c r="B202" s="42"/>
      <c r="C202" s="195" t="s">
        <v>299</v>
      </c>
      <c r="D202" s="195" t="s">
        <v>142</v>
      </c>
      <c r="E202" s="196" t="s">
        <v>300</v>
      </c>
      <c r="F202" s="197" t="s">
        <v>301</v>
      </c>
      <c r="G202" s="198" t="s">
        <v>194</v>
      </c>
      <c r="H202" s="199">
        <v>442.53</v>
      </c>
      <c r="I202" s="200"/>
      <c r="J202" s="201">
        <f>ROUND(I202*H202,2)</f>
        <v>0</v>
      </c>
      <c r="K202" s="197" t="s">
        <v>169</v>
      </c>
      <c r="L202" s="62"/>
      <c r="M202" s="202" t="s">
        <v>21</v>
      </c>
      <c r="N202" s="217" t="s">
        <v>42</v>
      </c>
      <c r="O202" s="43"/>
      <c r="P202" s="218">
        <f>O202*H202</f>
        <v>0</v>
      </c>
      <c r="Q202" s="218">
        <v>1.7330000000000002E-2</v>
      </c>
      <c r="R202" s="218">
        <f>Q202*H202</f>
        <v>7.6690449000000003</v>
      </c>
      <c r="S202" s="218">
        <v>0</v>
      </c>
      <c r="T202" s="219">
        <f>S202*H202</f>
        <v>0</v>
      </c>
      <c r="AR202" s="25" t="s">
        <v>170</v>
      </c>
      <c r="AT202" s="25" t="s">
        <v>142</v>
      </c>
      <c r="AU202" s="25" t="s">
        <v>80</v>
      </c>
      <c r="AY202" s="25" t="s">
        <v>141</v>
      </c>
      <c r="BE202" s="207">
        <f>IF(N202="základní",J202,0)</f>
        <v>0</v>
      </c>
      <c r="BF202" s="207">
        <f>IF(N202="snížená",J202,0)</f>
        <v>0</v>
      </c>
      <c r="BG202" s="207">
        <f>IF(N202="zákl. přenesená",J202,0)</f>
        <v>0</v>
      </c>
      <c r="BH202" s="207">
        <f>IF(N202="sníž. přenesená",J202,0)</f>
        <v>0</v>
      </c>
      <c r="BI202" s="207">
        <f>IF(N202="nulová",J202,0)</f>
        <v>0</v>
      </c>
      <c r="BJ202" s="25" t="s">
        <v>78</v>
      </c>
      <c r="BK202" s="207">
        <f>ROUND(I202*H202,2)</f>
        <v>0</v>
      </c>
      <c r="BL202" s="25" t="s">
        <v>170</v>
      </c>
      <c r="BM202" s="25" t="s">
        <v>302</v>
      </c>
    </row>
    <row r="203" spans="2:65" s="13" customFormat="1">
      <c r="B203" s="231"/>
      <c r="C203" s="232"/>
      <c r="D203" s="222" t="s">
        <v>172</v>
      </c>
      <c r="E203" s="233" t="s">
        <v>21</v>
      </c>
      <c r="F203" s="234" t="s">
        <v>298</v>
      </c>
      <c r="G203" s="232"/>
      <c r="H203" s="235">
        <v>442.53</v>
      </c>
      <c r="I203" s="236"/>
      <c r="J203" s="232"/>
      <c r="K203" s="232"/>
      <c r="L203" s="237"/>
      <c r="M203" s="238"/>
      <c r="N203" s="239"/>
      <c r="O203" s="239"/>
      <c r="P203" s="239"/>
      <c r="Q203" s="239"/>
      <c r="R203" s="239"/>
      <c r="S203" s="239"/>
      <c r="T203" s="240"/>
      <c r="AT203" s="241" t="s">
        <v>172</v>
      </c>
      <c r="AU203" s="241" t="s">
        <v>80</v>
      </c>
      <c r="AV203" s="13" t="s">
        <v>80</v>
      </c>
      <c r="AW203" s="13" t="s">
        <v>35</v>
      </c>
      <c r="AX203" s="13" t="s">
        <v>78</v>
      </c>
      <c r="AY203" s="241" t="s">
        <v>141</v>
      </c>
    </row>
    <row r="204" spans="2:65" s="1" customFormat="1" ht="16.5" customHeight="1">
      <c r="B204" s="42"/>
      <c r="C204" s="195" t="s">
        <v>303</v>
      </c>
      <c r="D204" s="195" t="s">
        <v>142</v>
      </c>
      <c r="E204" s="196" t="s">
        <v>304</v>
      </c>
      <c r="F204" s="197" t="s">
        <v>305</v>
      </c>
      <c r="G204" s="198" t="s">
        <v>194</v>
      </c>
      <c r="H204" s="199">
        <v>348.28300000000002</v>
      </c>
      <c r="I204" s="200"/>
      <c r="J204" s="201">
        <f>ROUND(I204*H204,2)</f>
        <v>0</v>
      </c>
      <c r="K204" s="197" t="s">
        <v>169</v>
      </c>
      <c r="L204" s="62"/>
      <c r="M204" s="202" t="s">
        <v>21</v>
      </c>
      <c r="N204" s="217" t="s">
        <v>42</v>
      </c>
      <c r="O204" s="43"/>
      <c r="P204" s="218">
        <f>O204*H204</f>
        <v>0</v>
      </c>
      <c r="Q204" s="218">
        <v>4.1529999999999997E-2</v>
      </c>
      <c r="R204" s="218">
        <f>Q204*H204</f>
        <v>14.464192989999999</v>
      </c>
      <c r="S204" s="218">
        <v>0</v>
      </c>
      <c r="T204" s="219">
        <f>S204*H204</f>
        <v>0</v>
      </c>
      <c r="AR204" s="25" t="s">
        <v>170</v>
      </c>
      <c r="AT204" s="25" t="s">
        <v>142</v>
      </c>
      <c r="AU204" s="25" t="s">
        <v>80</v>
      </c>
      <c r="AY204" s="25" t="s">
        <v>141</v>
      </c>
      <c r="BE204" s="207">
        <f>IF(N204="základní",J204,0)</f>
        <v>0</v>
      </c>
      <c r="BF204" s="207">
        <f>IF(N204="snížená",J204,0)</f>
        <v>0</v>
      </c>
      <c r="BG204" s="207">
        <f>IF(N204="zákl. přenesená",J204,0)</f>
        <v>0</v>
      </c>
      <c r="BH204" s="207">
        <f>IF(N204="sníž. přenesená",J204,0)</f>
        <v>0</v>
      </c>
      <c r="BI204" s="207">
        <f>IF(N204="nulová",J204,0)</f>
        <v>0</v>
      </c>
      <c r="BJ204" s="25" t="s">
        <v>78</v>
      </c>
      <c r="BK204" s="207">
        <f>ROUND(I204*H204,2)</f>
        <v>0</v>
      </c>
      <c r="BL204" s="25" t="s">
        <v>170</v>
      </c>
      <c r="BM204" s="25" t="s">
        <v>306</v>
      </c>
    </row>
    <row r="205" spans="2:65" s="13" customFormat="1">
      <c r="B205" s="231"/>
      <c r="C205" s="232"/>
      <c r="D205" s="222" t="s">
        <v>172</v>
      </c>
      <c r="E205" s="233" t="s">
        <v>21</v>
      </c>
      <c r="F205" s="234" t="s">
        <v>226</v>
      </c>
      <c r="G205" s="232"/>
      <c r="H205" s="235">
        <v>154.4</v>
      </c>
      <c r="I205" s="236"/>
      <c r="J205" s="232"/>
      <c r="K205" s="232"/>
      <c r="L205" s="237"/>
      <c r="M205" s="238"/>
      <c r="N205" s="239"/>
      <c r="O205" s="239"/>
      <c r="P205" s="239"/>
      <c r="Q205" s="239"/>
      <c r="R205" s="239"/>
      <c r="S205" s="239"/>
      <c r="T205" s="240"/>
      <c r="AT205" s="241" t="s">
        <v>172</v>
      </c>
      <c r="AU205" s="241" t="s">
        <v>80</v>
      </c>
      <c r="AV205" s="13" t="s">
        <v>80</v>
      </c>
      <c r="AW205" s="13" t="s">
        <v>35</v>
      </c>
      <c r="AX205" s="13" t="s">
        <v>71</v>
      </c>
      <c r="AY205" s="241" t="s">
        <v>141</v>
      </c>
    </row>
    <row r="206" spans="2:65" s="13" customFormat="1">
      <c r="B206" s="231"/>
      <c r="C206" s="232"/>
      <c r="D206" s="222" t="s">
        <v>172</v>
      </c>
      <c r="E206" s="233" t="s">
        <v>21</v>
      </c>
      <c r="F206" s="234" t="s">
        <v>227</v>
      </c>
      <c r="G206" s="232"/>
      <c r="H206" s="235">
        <v>24.6</v>
      </c>
      <c r="I206" s="236"/>
      <c r="J206" s="232"/>
      <c r="K206" s="232"/>
      <c r="L206" s="237"/>
      <c r="M206" s="238"/>
      <c r="N206" s="239"/>
      <c r="O206" s="239"/>
      <c r="P206" s="239"/>
      <c r="Q206" s="239"/>
      <c r="R206" s="239"/>
      <c r="S206" s="239"/>
      <c r="T206" s="240"/>
      <c r="AT206" s="241" t="s">
        <v>172</v>
      </c>
      <c r="AU206" s="241" t="s">
        <v>80</v>
      </c>
      <c r="AV206" s="13" t="s">
        <v>80</v>
      </c>
      <c r="AW206" s="13" t="s">
        <v>35</v>
      </c>
      <c r="AX206" s="13" t="s">
        <v>71</v>
      </c>
      <c r="AY206" s="241" t="s">
        <v>141</v>
      </c>
    </row>
    <row r="207" spans="2:65" s="13" customFormat="1">
      <c r="B207" s="231"/>
      <c r="C207" s="232"/>
      <c r="D207" s="222" t="s">
        <v>172</v>
      </c>
      <c r="E207" s="233" t="s">
        <v>21</v>
      </c>
      <c r="F207" s="234" t="s">
        <v>228</v>
      </c>
      <c r="G207" s="232"/>
      <c r="H207" s="235">
        <v>48.75</v>
      </c>
      <c r="I207" s="236"/>
      <c r="J207" s="232"/>
      <c r="K207" s="232"/>
      <c r="L207" s="237"/>
      <c r="M207" s="238"/>
      <c r="N207" s="239"/>
      <c r="O207" s="239"/>
      <c r="P207" s="239"/>
      <c r="Q207" s="239"/>
      <c r="R207" s="239"/>
      <c r="S207" s="239"/>
      <c r="T207" s="240"/>
      <c r="AT207" s="241" t="s">
        <v>172</v>
      </c>
      <c r="AU207" s="241" t="s">
        <v>80</v>
      </c>
      <c r="AV207" s="13" t="s">
        <v>80</v>
      </c>
      <c r="AW207" s="13" t="s">
        <v>35</v>
      </c>
      <c r="AX207" s="13" t="s">
        <v>71</v>
      </c>
      <c r="AY207" s="241" t="s">
        <v>141</v>
      </c>
    </row>
    <row r="208" spans="2:65" s="13" customFormat="1">
      <c r="B208" s="231"/>
      <c r="C208" s="232"/>
      <c r="D208" s="222" t="s">
        <v>172</v>
      </c>
      <c r="E208" s="233" t="s">
        <v>21</v>
      </c>
      <c r="F208" s="234" t="s">
        <v>229</v>
      </c>
      <c r="G208" s="232"/>
      <c r="H208" s="235">
        <v>12.75</v>
      </c>
      <c r="I208" s="236"/>
      <c r="J208" s="232"/>
      <c r="K208" s="232"/>
      <c r="L208" s="237"/>
      <c r="M208" s="238"/>
      <c r="N208" s="239"/>
      <c r="O208" s="239"/>
      <c r="P208" s="239"/>
      <c r="Q208" s="239"/>
      <c r="R208" s="239"/>
      <c r="S208" s="239"/>
      <c r="T208" s="240"/>
      <c r="AT208" s="241" t="s">
        <v>172</v>
      </c>
      <c r="AU208" s="241" t="s">
        <v>80</v>
      </c>
      <c r="AV208" s="13" t="s">
        <v>80</v>
      </c>
      <c r="AW208" s="13" t="s">
        <v>35</v>
      </c>
      <c r="AX208" s="13" t="s">
        <v>71</v>
      </c>
      <c r="AY208" s="241" t="s">
        <v>141</v>
      </c>
    </row>
    <row r="209" spans="2:51" s="13" customFormat="1">
      <c r="B209" s="231"/>
      <c r="C209" s="232"/>
      <c r="D209" s="222" t="s">
        <v>172</v>
      </c>
      <c r="E209" s="233" t="s">
        <v>21</v>
      </c>
      <c r="F209" s="234" t="s">
        <v>230</v>
      </c>
      <c r="G209" s="232"/>
      <c r="H209" s="235">
        <v>52.55</v>
      </c>
      <c r="I209" s="236"/>
      <c r="J209" s="232"/>
      <c r="K209" s="232"/>
      <c r="L209" s="237"/>
      <c r="M209" s="238"/>
      <c r="N209" s="239"/>
      <c r="O209" s="239"/>
      <c r="P209" s="239"/>
      <c r="Q209" s="239"/>
      <c r="R209" s="239"/>
      <c r="S209" s="239"/>
      <c r="T209" s="240"/>
      <c r="AT209" s="241" t="s">
        <v>172</v>
      </c>
      <c r="AU209" s="241" t="s">
        <v>80</v>
      </c>
      <c r="AV209" s="13" t="s">
        <v>80</v>
      </c>
      <c r="AW209" s="13" t="s">
        <v>35</v>
      </c>
      <c r="AX209" s="13" t="s">
        <v>71</v>
      </c>
      <c r="AY209" s="241" t="s">
        <v>141</v>
      </c>
    </row>
    <row r="210" spans="2:51" s="13" customFormat="1">
      <c r="B210" s="231"/>
      <c r="C210" s="232"/>
      <c r="D210" s="222" t="s">
        <v>172</v>
      </c>
      <c r="E210" s="233" t="s">
        <v>21</v>
      </c>
      <c r="F210" s="234" t="s">
        <v>231</v>
      </c>
      <c r="G210" s="232"/>
      <c r="H210" s="235">
        <v>1.5</v>
      </c>
      <c r="I210" s="236"/>
      <c r="J210" s="232"/>
      <c r="K210" s="232"/>
      <c r="L210" s="237"/>
      <c r="M210" s="238"/>
      <c r="N210" s="239"/>
      <c r="O210" s="239"/>
      <c r="P210" s="239"/>
      <c r="Q210" s="239"/>
      <c r="R210" s="239"/>
      <c r="S210" s="239"/>
      <c r="T210" s="240"/>
      <c r="AT210" s="241" t="s">
        <v>172</v>
      </c>
      <c r="AU210" s="241" t="s">
        <v>80</v>
      </c>
      <c r="AV210" s="13" t="s">
        <v>80</v>
      </c>
      <c r="AW210" s="13" t="s">
        <v>35</v>
      </c>
      <c r="AX210" s="13" t="s">
        <v>71</v>
      </c>
      <c r="AY210" s="241" t="s">
        <v>141</v>
      </c>
    </row>
    <row r="211" spans="2:51" s="13" customFormat="1">
      <c r="B211" s="231"/>
      <c r="C211" s="232"/>
      <c r="D211" s="222" t="s">
        <v>172</v>
      </c>
      <c r="E211" s="233" t="s">
        <v>21</v>
      </c>
      <c r="F211" s="234" t="s">
        <v>232</v>
      </c>
      <c r="G211" s="232"/>
      <c r="H211" s="235">
        <v>18.600000000000001</v>
      </c>
      <c r="I211" s="236"/>
      <c r="J211" s="232"/>
      <c r="K211" s="232"/>
      <c r="L211" s="237"/>
      <c r="M211" s="238"/>
      <c r="N211" s="239"/>
      <c r="O211" s="239"/>
      <c r="P211" s="239"/>
      <c r="Q211" s="239"/>
      <c r="R211" s="239"/>
      <c r="S211" s="239"/>
      <c r="T211" s="240"/>
      <c r="AT211" s="241" t="s">
        <v>172</v>
      </c>
      <c r="AU211" s="241" t="s">
        <v>80</v>
      </c>
      <c r="AV211" s="13" t="s">
        <v>80</v>
      </c>
      <c r="AW211" s="13" t="s">
        <v>35</v>
      </c>
      <c r="AX211" s="13" t="s">
        <v>71</v>
      </c>
      <c r="AY211" s="241" t="s">
        <v>141</v>
      </c>
    </row>
    <row r="212" spans="2:51" s="13" customFormat="1">
      <c r="B212" s="231"/>
      <c r="C212" s="232"/>
      <c r="D212" s="222" t="s">
        <v>172</v>
      </c>
      <c r="E212" s="233" t="s">
        <v>21</v>
      </c>
      <c r="F212" s="234" t="s">
        <v>233</v>
      </c>
      <c r="G212" s="232"/>
      <c r="H212" s="235">
        <v>6.2</v>
      </c>
      <c r="I212" s="236"/>
      <c r="J212" s="232"/>
      <c r="K212" s="232"/>
      <c r="L212" s="237"/>
      <c r="M212" s="238"/>
      <c r="N212" s="239"/>
      <c r="O212" s="239"/>
      <c r="P212" s="239"/>
      <c r="Q212" s="239"/>
      <c r="R212" s="239"/>
      <c r="S212" s="239"/>
      <c r="T212" s="240"/>
      <c r="AT212" s="241" t="s">
        <v>172</v>
      </c>
      <c r="AU212" s="241" t="s">
        <v>80</v>
      </c>
      <c r="AV212" s="13" t="s">
        <v>80</v>
      </c>
      <c r="AW212" s="13" t="s">
        <v>35</v>
      </c>
      <c r="AX212" s="13" t="s">
        <v>71</v>
      </c>
      <c r="AY212" s="241" t="s">
        <v>141</v>
      </c>
    </row>
    <row r="213" spans="2:51" s="13" customFormat="1">
      <c r="B213" s="231"/>
      <c r="C213" s="232"/>
      <c r="D213" s="222" t="s">
        <v>172</v>
      </c>
      <c r="E213" s="233" t="s">
        <v>21</v>
      </c>
      <c r="F213" s="234" t="s">
        <v>234</v>
      </c>
      <c r="G213" s="232"/>
      <c r="H213" s="235">
        <v>28.99</v>
      </c>
      <c r="I213" s="236"/>
      <c r="J213" s="232"/>
      <c r="K213" s="232"/>
      <c r="L213" s="237"/>
      <c r="M213" s="238"/>
      <c r="N213" s="239"/>
      <c r="O213" s="239"/>
      <c r="P213" s="239"/>
      <c r="Q213" s="239"/>
      <c r="R213" s="239"/>
      <c r="S213" s="239"/>
      <c r="T213" s="240"/>
      <c r="AT213" s="241" t="s">
        <v>172</v>
      </c>
      <c r="AU213" s="241" t="s">
        <v>80</v>
      </c>
      <c r="AV213" s="13" t="s">
        <v>80</v>
      </c>
      <c r="AW213" s="13" t="s">
        <v>35</v>
      </c>
      <c r="AX213" s="13" t="s">
        <v>71</v>
      </c>
      <c r="AY213" s="241" t="s">
        <v>141</v>
      </c>
    </row>
    <row r="214" spans="2:51" s="13" customFormat="1">
      <c r="B214" s="231"/>
      <c r="C214" s="232"/>
      <c r="D214" s="222" t="s">
        <v>172</v>
      </c>
      <c r="E214" s="233" t="s">
        <v>21</v>
      </c>
      <c r="F214" s="234" t="s">
        <v>235</v>
      </c>
      <c r="G214" s="232"/>
      <c r="H214" s="235">
        <v>27.69</v>
      </c>
      <c r="I214" s="236"/>
      <c r="J214" s="232"/>
      <c r="K214" s="232"/>
      <c r="L214" s="237"/>
      <c r="M214" s="238"/>
      <c r="N214" s="239"/>
      <c r="O214" s="239"/>
      <c r="P214" s="239"/>
      <c r="Q214" s="239"/>
      <c r="R214" s="239"/>
      <c r="S214" s="239"/>
      <c r="T214" s="240"/>
      <c r="AT214" s="241" t="s">
        <v>172</v>
      </c>
      <c r="AU214" s="241" t="s">
        <v>80</v>
      </c>
      <c r="AV214" s="13" t="s">
        <v>80</v>
      </c>
      <c r="AW214" s="13" t="s">
        <v>35</v>
      </c>
      <c r="AX214" s="13" t="s">
        <v>71</v>
      </c>
      <c r="AY214" s="241" t="s">
        <v>141</v>
      </c>
    </row>
    <row r="215" spans="2:51" s="13" customFormat="1">
      <c r="B215" s="231"/>
      <c r="C215" s="232"/>
      <c r="D215" s="222" t="s">
        <v>172</v>
      </c>
      <c r="E215" s="233" t="s">
        <v>21</v>
      </c>
      <c r="F215" s="234" t="s">
        <v>236</v>
      </c>
      <c r="G215" s="232"/>
      <c r="H215" s="235">
        <v>3.45</v>
      </c>
      <c r="I215" s="236"/>
      <c r="J215" s="232"/>
      <c r="K215" s="232"/>
      <c r="L215" s="237"/>
      <c r="M215" s="238"/>
      <c r="N215" s="239"/>
      <c r="O215" s="239"/>
      <c r="P215" s="239"/>
      <c r="Q215" s="239"/>
      <c r="R215" s="239"/>
      <c r="S215" s="239"/>
      <c r="T215" s="240"/>
      <c r="AT215" s="241" t="s">
        <v>172</v>
      </c>
      <c r="AU215" s="241" t="s">
        <v>80</v>
      </c>
      <c r="AV215" s="13" t="s">
        <v>80</v>
      </c>
      <c r="AW215" s="13" t="s">
        <v>35</v>
      </c>
      <c r="AX215" s="13" t="s">
        <v>71</v>
      </c>
      <c r="AY215" s="241" t="s">
        <v>141</v>
      </c>
    </row>
    <row r="216" spans="2:51" s="13" customFormat="1">
      <c r="B216" s="231"/>
      <c r="C216" s="232"/>
      <c r="D216" s="222" t="s">
        <v>172</v>
      </c>
      <c r="E216" s="233" t="s">
        <v>21</v>
      </c>
      <c r="F216" s="234" t="s">
        <v>237</v>
      </c>
      <c r="G216" s="232"/>
      <c r="H216" s="235">
        <v>34.049999999999997</v>
      </c>
      <c r="I216" s="236"/>
      <c r="J216" s="232"/>
      <c r="K216" s="232"/>
      <c r="L216" s="237"/>
      <c r="M216" s="238"/>
      <c r="N216" s="239"/>
      <c r="O216" s="239"/>
      <c r="P216" s="239"/>
      <c r="Q216" s="239"/>
      <c r="R216" s="239"/>
      <c r="S216" s="239"/>
      <c r="T216" s="240"/>
      <c r="AT216" s="241" t="s">
        <v>172</v>
      </c>
      <c r="AU216" s="241" t="s">
        <v>80</v>
      </c>
      <c r="AV216" s="13" t="s">
        <v>80</v>
      </c>
      <c r="AW216" s="13" t="s">
        <v>35</v>
      </c>
      <c r="AX216" s="13" t="s">
        <v>71</v>
      </c>
      <c r="AY216" s="241" t="s">
        <v>141</v>
      </c>
    </row>
    <row r="217" spans="2:51" s="13" customFormat="1">
      <c r="B217" s="231"/>
      <c r="C217" s="232"/>
      <c r="D217" s="222" t="s">
        <v>172</v>
      </c>
      <c r="E217" s="233" t="s">
        <v>21</v>
      </c>
      <c r="F217" s="234" t="s">
        <v>238</v>
      </c>
      <c r="G217" s="232"/>
      <c r="H217" s="235">
        <v>79.430000000000007</v>
      </c>
      <c r="I217" s="236"/>
      <c r="J217" s="232"/>
      <c r="K217" s="232"/>
      <c r="L217" s="237"/>
      <c r="M217" s="238"/>
      <c r="N217" s="239"/>
      <c r="O217" s="239"/>
      <c r="P217" s="239"/>
      <c r="Q217" s="239"/>
      <c r="R217" s="239"/>
      <c r="S217" s="239"/>
      <c r="T217" s="240"/>
      <c r="AT217" s="241" t="s">
        <v>172</v>
      </c>
      <c r="AU217" s="241" t="s">
        <v>80</v>
      </c>
      <c r="AV217" s="13" t="s">
        <v>80</v>
      </c>
      <c r="AW217" s="13" t="s">
        <v>35</v>
      </c>
      <c r="AX217" s="13" t="s">
        <v>71</v>
      </c>
      <c r="AY217" s="241" t="s">
        <v>141</v>
      </c>
    </row>
    <row r="218" spans="2:51" s="13" customFormat="1">
      <c r="B218" s="231"/>
      <c r="C218" s="232"/>
      <c r="D218" s="222" t="s">
        <v>172</v>
      </c>
      <c r="E218" s="233" t="s">
        <v>21</v>
      </c>
      <c r="F218" s="234" t="s">
        <v>239</v>
      </c>
      <c r="G218" s="232"/>
      <c r="H218" s="235">
        <v>39</v>
      </c>
      <c r="I218" s="236"/>
      <c r="J218" s="232"/>
      <c r="K218" s="232"/>
      <c r="L218" s="237"/>
      <c r="M218" s="238"/>
      <c r="N218" s="239"/>
      <c r="O218" s="239"/>
      <c r="P218" s="239"/>
      <c r="Q218" s="239"/>
      <c r="R218" s="239"/>
      <c r="S218" s="239"/>
      <c r="T218" s="240"/>
      <c r="AT218" s="241" t="s">
        <v>172</v>
      </c>
      <c r="AU218" s="241" t="s">
        <v>80</v>
      </c>
      <c r="AV218" s="13" t="s">
        <v>80</v>
      </c>
      <c r="AW218" s="13" t="s">
        <v>35</v>
      </c>
      <c r="AX218" s="13" t="s">
        <v>71</v>
      </c>
      <c r="AY218" s="241" t="s">
        <v>141</v>
      </c>
    </row>
    <row r="219" spans="2:51" s="13" customFormat="1">
      <c r="B219" s="231"/>
      <c r="C219" s="232"/>
      <c r="D219" s="222" t="s">
        <v>172</v>
      </c>
      <c r="E219" s="233" t="s">
        <v>21</v>
      </c>
      <c r="F219" s="234" t="s">
        <v>240</v>
      </c>
      <c r="G219" s="232"/>
      <c r="H219" s="235">
        <v>39.6</v>
      </c>
      <c r="I219" s="236"/>
      <c r="J219" s="232"/>
      <c r="K219" s="232"/>
      <c r="L219" s="237"/>
      <c r="M219" s="238"/>
      <c r="N219" s="239"/>
      <c r="O219" s="239"/>
      <c r="P219" s="239"/>
      <c r="Q219" s="239"/>
      <c r="R219" s="239"/>
      <c r="S219" s="239"/>
      <c r="T219" s="240"/>
      <c r="AT219" s="241" t="s">
        <v>172</v>
      </c>
      <c r="AU219" s="241" t="s">
        <v>80</v>
      </c>
      <c r="AV219" s="13" t="s">
        <v>80</v>
      </c>
      <c r="AW219" s="13" t="s">
        <v>35</v>
      </c>
      <c r="AX219" s="13" t="s">
        <v>71</v>
      </c>
      <c r="AY219" s="241" t="s">
        <v>141</v>
      </c>
    </row>
    <row r="220" spans="2:51" s="13" customFormat="1">
      <c r="B220" s="231"/>
      <c r="C220" s="232"/>
      <c r="D220" s="222" t="s">
        <v>172</v>
      </c>
      <c r="E220" s="233" t="s">
        <v>21</v>
      </c>
      <c r="F220" s="234" t="s">
        <v>241</v>
      </c>
      <c r="G220" s="232"/>
      <c r="H220" s="235">
        <v>86.16</v>
      </c>
      <c r="I220" s="236"/>
      <c r="J220" s="232"/>
      <c r="K220" s="232"/>
      <c r="L220" s="237"/>
      <c r="M220" s="238"/>
      <c r="N220" s="239"/>
      <c r="O220" s="239"/>
      <c r="P220" s="239"/>
      <c r="Q220" s="239"/>
      <c r="R220" s="239"/>
      <c r="S220" s="239"/>
      <c r="T220" s="240"/>
      <c r="AT220" s="241" t="s">
        <v>172</v>
      </c>
      <c r="AU220" s="241" t="s">
        <v>80</v>
      </c>
      <c r="AV220" s="13" t="s">
        <v>80</v>
      </c>
      <c r="AW220" s="13" t="s">
        <v>35</v>
      </c>
      <c r="AX220" s="13" t="s">
        <v>71</v>
      </c>
      <c r="AY220" s="241" t="s">
        <v>141</v>
      </c>
    </row>
    <row r="221" spans="2:51" s="13" customFormat="1">
      <c r="B221" s="231"/>
      <c r="C221" s="232"/>
      <c r="D221" s="222" t="s">
        <v>172</v>
      </c>
      <c r="E221" s="233" t="s">
        <v>21</v>
      </c>
      <c r="F221" s="234" t="s">
        <v>242</v>
      </c>
      <c r="G221" s="232"/>
      <c r="H221" s="235">
        <v>38.4</v>
      </c>
      <c r="I221" s="236"/>
      <c r="J221" s="232"/>
      <c r="K221" s="232"/>
      <c r="L221" s="237"/>
      <c r="M221" s="238"/>
      <c r="N221" s="239"/>
      <c r="O221" s="239"/>
      <c r="P221" s="239"/>
      <c r="Q221" s="239"/>
      <c r="R221" s="239"/>
      <c r="S221" s="239"/>
      <c r="T221" s="240"/>
      <c r="AT221" s="241" t="s">
        <v>172</v>
      </c>
      <c r="AU221" s="241" t="s">
        <v>80</v>
      </c>
      <c r="AV221" s="13" t="s">
        <v>80</v>
      </c>
      <c r="AW221" s="13" t="s">
        <v>35</v>
      </c>
      <c r="AX221" s="13" t="s">
        <v>71</v>
      </c>
      <c r="AY221" s="241" t="s">
        <v>141</v>
      </c>
    </row>
    <row r="222" spans="2:51" s="13" customFormat="1">
      <c r="B222" s="231"/>
      <c r="C222" s="232"/>
      <c r="D222" s="222" t="s">
        <v>172</v>
      </c>
      <c r="E222" s="233" t="s">
        <v>21</v>
      </c>
      <c r="F222" s="234" t="s">
        <v>243</v>
      </c>
      <c r="G222" s="232"/>
      <c r="H222" s="235">
        <v>38.4</v>
      </c>
      <c r="I222" s="236"/>
      <c r="J222" s="232"/>
      <c r="K222" s="232"/>
      <c r="L222" s="237"/>
      <c r="M222" s="238"/>
      <c r="N222" s="239"/>
      <c r="O222" s="239"/>
      <c r="P222" s="239"/>
      <c r="Q222" s="239"/>
      <c r="R222" s="239"/>
      <c r="S222" s="239"/>
      <c r="T222" s="240"/>
      <c r="AT222" s="241" t="s">
        <v>172</v>
      </c>
      <c r="AU222" s="241" t="s">
        <v>80</v>
      </c>
      <c r="AV222" s="13" t="s">
        <v>80</v>
      </c>
      <c r="AW222" s="13" t="s">
        <v>35</v>
      </c>
      <c r="AX222" s="13" t="s">
        <v>71</v>
      </c>
      <c r="AY222" s="241" t="s">
        <v>141</v>
      </c>
    </row>
    <row r="223" spans="2:51" s="13" customFormat="1">
      <c r="B223" s="231"/>
      <c r="C223" s="232"/>
      <c r="D223" s="222" t="s">
        <v>172</v>
      </c>
      <c r="E223" s="233" t="s">
        <v>21</v>
      </c>
      <c r="F223" s="234" t="s">
        <v>244</v>
      </c>
      <c r="G223" s="232"/>
      <c r="H223" s="235">
        <v>60.19</v>
      </c>
      <c r="I223" s="236"/>
      <c r="J223" s="232"/>
      <c r="K223" s="232"/>
      <c r="L223" s="237"/>
      <c r="M223" s="238"/>
      <c r="N223" s="239"/>
      <c r="O223" s="239"/>
      <c r="P223" s="239"/>
      <c r="Q223" s="239"/>
      <c r="R223" s="239"/>
      <c r="S223" s="239"/>
      <c r="T223" s="240"/>
      <c r="AT223" s="241" t="s">
        <v>172</v>
      </c>
      <c r="AU223" s="241" t="s">
        <v>80</v>
      </c>
      <c r="AV223" s="13" t="s">
        <v>80</v>
      </c>
      <c r="AW223" s="13" t="s">
        <v>35</v>
      </c>
      <c r="AX223" s="13" t="s">
        <v>71</v>
      </c>
      <c r="AY223" s="241" t="s">
        <v>141</v>
      </c>
    </row>
    <row r="224" spans="2:51" s="13" customFormat="1">
      <c r="B224" s="231"/>
      <c r="C224" s="232"/>
      <c r="D224" s="222" t="s">
        <v>172</v>
      </c>
      <c r="E224" s="233" t="s">
        <v>21</v>
      </c>
      <c r="F224" s="234" t="s">
        <v>245</v>
      </c>
      <c r="G224" s="232"/>
      <c r="H224" s="235">
        <v>6</v>
      </c>
      <c r="I224" s="236"/>
      <c r="J224" s="232"/>
      <c r="K224" s="232"/>
      <c r="L224" s="237"/>
      <c r="M224" s="238"/>
      <c r="N224" s="239"/>
      <c r="O224" s="239"/>
      <c r="P224" s="239"/>
      <c r="Q224" s="239"/>
      <c r="R224" s="239"/>
      <c r="S224" s="239"/>
      <c r="T224" s="240"/>
      <c r="AT224" s="241" t="s">
        <v>172</v>
      </c>
      <c r="AU224" s="241" t="s">
        <v>80</v>
      </c>
      <c r="AV224" s="13" t="s">
        <v>80</v>
      </c>
      <c r="AW224" s="13" t="s">
        <v>35</v>
      </c>
      <c r="AX224" s="13" t="s">
        <v>71</v>
      </c>
      <c r="AY224" s="241" t="s">
        <v>141</v>
      </c>
    </row>
    <row r="225" spans="2:51" s="13" customFormat="1">
      <c r="B225" s="231"/>
      <c r="C225" s="232"/>
      <c r="D225" s="222" t="s">
        <v>172</v>
      </c>
      <c r="E225" s="233" t="s">
        <v>21</v>
      </c>
      <c r="F225" s="234" t="s">
        <v>246</v>
      </c>
      <c r="G225" s="232"/>
      <c r="H225" s="235">
        <v>192.6</v>
      </c>
      <c r="I225" s="236"/>
      <c r="J225" s="232"/>
      <c r="K225" s="232"/>
      <c r="L225" s="237"/>
      <c r="M225" s="238"/>
      <c r="N225" s="239"/>
      <c r="O225" s="239"/>
      <c r="P225" s="239"/>
      <c r="Q225" s="239"/>
      <c r="R225" s="239"/>
      <c r="S225" s="239"/>
      <c r="T225" s="240"/>
      <c r="AT225" s="241" t="s">
        <v>172</v>
      </c>
      <c r="AU225" s="241" t="s">
        <v>80</v>
      </c>
      <c r="AV225" s="13" t="s">
        <v>80</v>
      </c>
      <c r="AW225" s="13" t="s">
        <v>35</v>
      </c>
      <c r="AX225" s="13" t="s">
        <v>71</v>
      </c>
      <c r="AY225" s="241" t="s">
        <v>141</v>
      </c>
    </row>
    <row r="226" spans="2:51" s="13" customFormat="1">
      <c r="B226" s="231"/>
      <c r="C226" s="232"/>
      <c r="D226" s="222" t="s">
        <v>172</v>
      </c>
      <c r="E226" s="233" t="s">
        <v>21</v>
      </c>
      <c r="F226" s="234" t="s">
        <v>247</v>
      </c>
      <c r="G226" s="232"/>
      <c r="H226" s="235">
        <v>10.72</v>
      </c>
      <c r="I226" s="236"/>
      <c r="J226" s="232"/>
      <c r="K226" s="232"/>
      <c r="L226" s="237"/>
      <c r="M226" s="238"/>
      <c r="N226" s="239"/>
      <c r="O226" s="239"/>
      <c r="P226" s="239"/>
      <c r="Q226" s="239"/>
      <c r="R226" s="239"/>
      <c r="S226" s="239"/>
      <c r="T226" s="240"/>
      <c r="AT226" s="241" t="s">
        <v>172</v>
      </c>
      <c r="AU226" s="241" t="s">
        <v>80</v>
      </c>
      <c r="AV226" s="13" t="s">
        <v>80</v>
      </c>
      <c r="AW226" s="13" t="s">
        <v>35</v>
      </c>
      <c r="AX226" s="13" t="s">
        <v>71</v>
      </c>
      <c r="AY226" s="241" t="s">
        <v>141</v>
      </c>
    </row>
    <row r="227" spans="2:51" s="13" customFormat="1">
      <c r="B227" s="231"/>
      <c r="C227" s="232"/>
      <c r="D227" s="222" t="s">
        <v>172</v>
      </c>
      <c r="E227" s="233" t="s">
        <v>21</v>
      </c>
      <c r="F227" s="234" t="s">
        <v>248</v>
      </c>
      <c r="G227" s="232"/>
      <c r="H227" s="235">
        <v>42.96</v>
      </c>
      <c r="I227" s="236"/>
      <c r="J227" s="232"/>
      <c r="K227" s="232"/>
      <c r="L227" s="237"/>
      <c r="M227" s="238"/>
      <c r="N227" s="239"/>
      <c r="O227" s="239"/>
      <c r="P227" s="239"/>
      <c r="Q227" s="239"/>
      <c r="R227" s="239"/>
      <c r="S227" s="239"/>
      <c r="T227" s="240"/>
      <c r="AT227" s="241" t="s">
        <v>172</v>
      </c>
      <c r="AU227" s="241" t="s">
        <v>80</v>
      </c>
      <c r="AV227" s="13" t="s">
        <v>80</v>
      </c>
      <c r="AW227" s="13" t="s">
        <v>35</v>
      </c>
      <c r="AX227" s="13" t="s">
        <v>71</v>
      </c>
      <c r="AY227" s="241" t="s">
        <v>141</v>
      </c>
    </row>
    <row r="228" spans="2:51" s="13" customFormat="1">
      <c r="B228" s="231"/>
      <c r="C228" s="232"/>
      <c r="D228" s="222" t="s">
        <v>172</v>
      </c>
      <c r="E228" s="233" t="s">
        <v>21</v>
      </c>
      <c r="F228" s="234" t="s">
        <v>249</v>
      </c>
      <c r="G228" s="232"/>
      <c r="H228" s="235">
        <v>103.12</v>
      </c>
      <c r="I228" s="236"/>
      <c r="J228" s="232"/>
      <c r="K228" s="232"/>
      <c r="L228" s="237"/>
      <c r="M228" s="238"/>
      <c r="N228" s="239"/>
      <c r="O228" s="239"/>
      <c r="P228" s="239"/>
      <c r="Q228" s="239"/>
      <c r="R228" s="239"/>
      <c r="S228" s="239"/>
      <c r="T228" s="240"/>
      <c r="AT228" s="241" t="s">
        <v>172</v>
      </c>
      <c r="AU228" s="241" t="s">
        <v>80</v>
      </c>
      <c r="AV228" s="13" t="s">
        <v>80</v>
      </c>
      <c r="AW228" s="13" t="s">
        <v>35</v>
      </c>
      <c r="AX228" s="13" t="s">
        <v>71</v>
      </c>
      <c r="AY228" s="241" t="s">
        <v>141</v>
      </c>
    </row>
    <row r="229" spans="2:51" s="13" customFormat="1">
      <c r="B229" s="231"/>
      <c r="C229" s="232"/>
      <c r="D229" s="222" t="s">
        <v>172</v>
      </c>
      <c r="E229" s="233" t="s">
        <v>21</v>
      </c>
      <c r="F229" s="234" t="s">
        <v>250</v>
      </c>
      <c r="G229" s="232"/>
      <c r="H229" s="235">
        <v>17.28</v>
      </c>
      <c r="I229" s="236"/>
      <c r="J229" s="232"/>
      <c r="K229" s="232"/>
      <c r="L229" s="237"/>
      <c r="M229" s="238"/>
      <c r="N229" s="239"/>
      <c r="O229" s="239"/>
      <c r="P229" s="239"/>
      <c r="Q229" s="239"/>
      <c r="R229" s="239"/>
      <c r="S229" s="239"/>
      <c r="T229" s="240"/>
      <c r="AT229" s="241" t="s">
        <v>172</v>
      </c>
      <c r="AU229" s="241" t="s">
        <v>80</v>
      </c>
      <c r="AV229" s="13" t="s">
        <v>80</v>
      </c>
      <c r="AW229" s="13" t="s">
        <v>35</v>
      </c>
      <c r="AX229" s="13" t="s">
        <v>71</v>
      </c>
      <c r="AY229" s="241" t="s">
        <v>141</v>
      </c>
    </row>
    <row r="230" spans="2:51" s="13" customFormat="1">
      <c r="B230" s="231"/>
      <c r="C230" s="232"/>
      <c r="D230" s="222" t="s">
        <v>172</v>
      </c>
      <c r="E230" s="233" t="s">
        <v>21</v>
      </c>
      <c r="F230" s="234" t="s">
        <v>251</v>
      </c>
      <c r="G230" s="232"/>
      <c r="H230" s="235">
        <v>19.2</v>
      </c>
      <c r="I230" s="236"/>
      <c r="J230" s="232"/>
      <c r="K230" s="232"/>
      <c r="L230" s="237"/>
      <c r="M230" s="238"/>
      <c r="N230" s="239"/>
      <c r="O230" s="239"/>
      <c r="P230" s="239"/>
      <c r="Q230" s="239"/>
      <c r="R230" s="239"/>
      <c r="S230" s="239"/>
      <c r="T230" s="240"/>
      <c r="AT230" s="241" t="s">
        <v>172</v>
      </c>
      <c r="AU230" s="241" t="s">
        <v>80</v>
      </c>
      <c r="AV230" s="13" t="s">
        <v>80</v>
      </c>
      <c r="AW230" s="13" t="s">
        <v>35</v>
      </c>
      <c r="AX230" s="13" t="s">
        <v>71</v>
      </c>
      <c r="AY230" s="241" t="s">
        <v>141</v>
      </c>
    </row>
    <row r="231" spans="2:51" s="13" customFormat="1">
      <c r="B231" s="231"/>
      <c r="C231" s="232"/>
      <c r="D231" s="222" t="s">
        <v>172</v>
      </c>
      <c r="E231" s="233" t="s">
        <v>21</v>
      </c>
      <c r="F231" s="234" t="s">
        <v>252</v>
      </c>
      <c r="G231" s="232"/>
      <c r="H231" s="235">
        <v>44.28</v>
      </c>
      <c r="I231" s="236"/>
      <c r="J231" s="232"/>
      <c r="K231" s="232"/>
      <c r="L231" s="237"/>
      <c r="M231" s="238"/>
      <c r="N231" s="239"/>
      <c r="O231" s="239"/>
      <c r="P231" s="239"/>
      <c r="Q231" s="239"/>
      <c r="R231" s="239"/>
      <c r="S231" s="239"/>
      <c r="T231" s="240"/>
      <c r="AT231" s="241" t="s">
        <v>172</v>
      </c>
      <c r="AU231" s="241" t="s">
        <v>80</v>
      </c>
      <c r="AV231" s="13" t="s">
        <v>80</v>
      </c>
      <c r="AW231" s="13" t="s">
        <v>35</v>
      </c>
      <c r="AX231" s="13" t="s">
        <v>71</v>
      </c>
      <c r="AY231" s="241" t="s">
        <v>141</v>
      </c>
    </row>
    <row r="232" spans="2:51" s="13" customFormat="1">
      <c r="B232" s="231"/>
      <c r="C232" s="232"/>
      <c r="D232" s="222" t="s">
        <v>172</v>
      </c>
      <c r="E232" s="233" t="s">
        <v>21</v>
      </c>
      <c r="F232" s="234" t="s">
        <v>253</v>
      </c>
      <c r="G232" s="232"/>
      <c r="H232" s="235">
        <v>33.432000000000002</v>
      </c>
      <c r="I232" s="236"/>
      <c r="J232" s="232"/>
      <c r="K232" s="232"/>
      <c r="L232" s="237"/>
      <c r="M232" s="238"/>
      <c r="N232" s="239"/>
      <c r="O232" s="239"/>
      <c r="P232" s="239"/>
      <c r="Q232" s="239"/>
      <c r="R232" s="239"/>
      <c r="S232" s="239"/>
      <c r="T232" s="240"/>
      <c r="AT232" s="241" t="s">
        <v>172</v>
      </c>
      <c r="AU232" s="241" t="s">
        <v>80</v>
      </c>
      <c r="AV232" s="13" t="s">
        <v>80</v>
      </c>
      <c r="AW232" s="13" t="s">
        <v>35</v>
      </c>
      <c r="AX232" s="13" t="s">
        <v>71</v>
      </c>
      <c r="AY232" s="241" t="s">
        <v>141</v>
      </c>
    </row>
    <row r="233" spans="2:51" s="13" customFormat="1">
      <c r="B233" s="231"/>
      <c r="C233" s="232"/>
      <c r="D233" s="222" t="s">
        <v>172</v>
      </c>
      <c r="E233" s="233" t="s">
        <v>21</v>
      </c>
      <c r="F233" s="234" t="s">
        <v>254</v>
      </c>
      <c r="G233" s="232"/>
      <c r="H233" s="235">
        <v>39.72</v>
      </c>
      <c r="I233" s="236"/>
      <c r="J233" s="232"/>
      <c r="K233" s="232"/>
      <c r="L233" s="237"/>
      <c r="M233" s="238"/>
      <c r="N233" s="239"/>
      <c r="O233" s="239"/>
      <c r="P233" s="239"/>
      <c r="Q233" s="239"/>
      <c r="R233" s="239"/>
      <c r="S233" s="239"/>
      <c r="T233" s="240"/>
      <c r="AT233" s="241" t="s">
        <v>172</v>
      </c>
      <c r="AU233" s="241" t="s">
        <v>80</v>
      </c>
      <c r="AV233" s="13" t="s">
        <v>80</v>
      </c>
      <c r="AW233" s="13" t="s">
        <v>35</v>
      </c>
      <c r="AX233" s="13" t="s">
        <v>71</v>
      </c>
      <c r="AY233" s="241" t="s">
        <v>141</v>
      </c>
    </row>
    <row r="234" spans="2:51" s="13" customFormat="1">
      <c r="B234" s="231"/>
      <c r="C234" s="232"/>
      <c r="D234" s="222" t="s">
        <v>172</v>
      </c>
      <c r="E234" s="233" t="s">
        <v>21</v>
      </c>
      <c r="F234" s="234" t="s">
        <v>255</v>
      </c>
      <c r="G234" s="232"/>
      <c r="H234" s="235">
        <v>48.671999999999997</v>
      </c>
      <c r="I234" s="236"/>
      <c r="J234" s="232"/>
      <c r="K234" s="232"/>
      <c r="L234" s="237"/>
      <c r="M234" s="238"/>
      <c r="N234" s="239"/>
      <c r="O234" s="239"/>
      <c r="P234" s="239"/>
      <c r="Q234" s="239"/>
      <c r="R234" s="239"/>
      <c r="S234" s="239"/>
      <c r="T234" s="240"/>
      <c r="AT234" s="241" t="s">
        <v>172</v>
      </c>
      <c r="AU234" s="241" t="s">
        <v>80</v>
      </c>
      <c r="AV234" s="13" t="s">
        <v>80</v>
      </c>
      <c r="AW234" s="13" t="s">
        <v>35</v>
      </c>
      <c r="AX234" s="13" t="s">
        <v>71</v>
      </c>
      <c r="AY234" s="241" t="s">
        <v>141</v>
      </c>
    </row>
    <row r="235" spans="2:51" s="13" customFormat="1">
      <c r="B235" s="231"/>
      <c r="C235" s="232"/>
      <c r="D235" s="222" t="s">
        <v>172</v>
      </c>
      <c r="E235" s="233" t="s">
        <v>21</v>
      </c>
      <c r="F235" s="234" t="s">
        <v>256</v>
      </c>
      <c r="G235" s="232"/>
      <c r="H235" s="235">
        <v>12.7</v>
      </c>
      <c r="I235" s="236"/>
      <c r="J235" s="232"/>
      <c r="K235" s="232"/>
      <c r="L235" s="237"/>
      <c r="M235" s="238"/>
      <c r="N235" s="239"/>
      <c r="O235" s="239"/>
      <c r="P235" s="239"/>
      <c r="Q235" s="239"/>
      <c r="R235" s="239"/>
      <c r="S235" s="239"/>
      <c r="T235" s="240"/>
      <c r="AT235" s="241" t="s">
        <v>172</v>
      </c>
      <c r="AU235" s="241" t="s">
        <v>80</v>
      </c>
      <c r="AV235" s="13" t="s">
        <v>80</v>
      </c>
      <c r="AW235" s="13" t="s">
        <v>35</v>
      </c>
      <c r="AX235" s="13" t="s">
        <v>71</v>
      </c>
      <c r="AY235" s="241" t="s">
        <v>141</v>
      </c>
    </row>
    <row r="236" spans="2:51" s="13" customFormat="1">
      <c r="B236" s="231"/>
      <c r="C236" s="232"/>
      <c r="D236" s="222" t="s">
        <v>172</v>
      </c>
      <c r="E236" s="233" t="s">
        <v>21</v>
      </c>
      <c r="F236" s="234" t="s">
        <v>257</v>
      </c>
      <c r="G236" s="232"/>
      <c r="H236" s="235">
        <v>12.7</v>
      </c>
      <c r="I236" s="236"/>
      <c r="J236" s="232"/>
      <c r="K236" s="232"/>
      <c r="L236" s="237"/>
      <c r="M236" s="238"/>
      <c r="N236" s="239"/>
      <c r="O236" s="239"/>
      <c r="P236" s="239"/>
      <c r="Q236" s="239"/>
      <c r="R236" s="239"/>
      <c r="S236" s="239"/>
      <c r="T236" s="240"/>
      <c r="AT236" s="241" t="s">
        <v>172</v>
      </c>
      <c r="AU236" s="241" t="s">
        <v>80</v>
      </c>
      <c r="AV236" s="13" t="s">
        <v>80</v>
      </c>
      <c r="AW236" s="13" t="s">
        <v>35</v>
      </c>
      <c r="AX236" s="13" t="s">
        <v>71</v>
      </c>
      <c r="AY236" s="241" t="s">
        <v>141</v>
      </c>
    </row>
    <row r="237" spans="2:51" s="13" customFormat="1">
      <c r="B237" s="231"/>
      <c r="C237" s="232"/>
      <c r="D237" s="222" t="s">
        <v>172</v>
      </c>
      <c r="E237" s="233" t="s">
        <v>21</v>
      </c>
      <c r="F237" s="234" t="s">
        <v>258</v>
      </c>
      <c r="G237" s="232"/>
      <c r="H237" s="235">
        <v>12.7</v>
      </c>
      <c r="I237" s="236"/>
      <c r="J237" s="232"/>
      <c r="K237" s="232"/>
      <c r="L237" s="237"/>
      <c r="M237" s="238"/>
      <c r="N237" s="239"/>
      <c r="O237" s="239"/>
      <c r="P237" s="239"/>
      <c r="Q237" s="239"/>
      <c r="R237" s="239"/>
      <c r="S237" s="239"/>
      <c r="T237" s="240"/>
      <c r="AT237" s="241" t="s">
        <v>172</v>
      </c>
      <c r="AU237" s="241" t="s">
        <v>80</v>
      </c>
      <c r="AV237" s="13" t="s">
        <v>80</v>
      </c>
      <c r="AW237" s="13" t="s">
        <v>35</v>
      </c>
      <c r="AX237" s="13" t="s">
        <v>71</v>
      </c>
      <c r="AY237" s="241" t="s">
        <v>141</v>
      </c>
    </row>
    <row r="238" spans="2:51" s="13" customFormat="1">
      <c r="B238" s="231"/>
      <c r="C238" s="232"/>
      <c r="D238" s="222" t="s">
        <v>172</v>
      </c>
      <c r="E238" s="233" t="s">
        <v>21</v>
      </c>
      <c r="F238" s="234" t="s">
        <v>259</v>
      </c>
      <c r="G238" s="232"/>
      <c r="H238" s="235">
        <v>12.7</v>
      </c>
      <c r="I238" s="236"/>
      <c r="J238" s="232"/>
      <c r="K238" s="232"/>
      <c r="L238" s="237"/>
      <c r="M238" s="238"/>
      <c r="N238" s="239"/>
      <c r="O238" s="239"/>
      <c r="P238" s="239"/>
      <c r="Q238" s="239"/>
      <c r="R238" s="239"/>
      <c r="S238" s="239"/>
      <c r="T238" s="240"/>
      <c r="AT238" s="241" t="s">
        <v>172</v>
      </c>
      <c r="AU238" s="241" t="s">
        <v>80</v>
      </c>
      <c r="AV238" s="13" t="s">
        <v>80</v>
      </c>
      <c r="AW238" s="13" t="s">
        <v>35</v>
      </c>
      <c r="AX238" s="13" t="s">
        <v>71</v>
      </c>
      <c r="AY238" s="241" t="s">
        <v>141</v>
      </c>
    </row>
    <row r="239" spans="2:51" s="13" customFormat="1">
      <c r="B239" s="231"/>
      <c r="C239" s="232"/>
      <c r="D239" s="222" t="s">
        <v>172</v>
      </c>
      <c r="E239" s="233" t="s">
        <v>21</v>
      </c>
      <c r="F239" s="234" t="s">
        <v>260</v>
      </c>
      <c r="G239" s="232"/>
      <c r="H239" s="235">
        <v>14</v>
      </c>
      <c r="I239" s="236"/>
      <c r="J239" s="232"/>
      <c r="K239" s="232"/>
      <c r="L239" s="237"/>
      <c r="M239" s="238"/>
      <c r="N239" s="239"/>
      <c r="O239" s="239"/>
      <c r="P239" s="239"/>
      <c r="Q239" s="239"/>
      <c r="R239" s="239"/>
      <c r="S239" s="239"/>
      <c r="T239" s="240"/>
      <c r="AT239" s="241" t="s">
        <v>172</v>
      </c>
      <c r="AU239" s="241" t="s">
        <v>80</v>
      </c>
      <c r="AV239" s="13" t="s">
        <v>80</v>
      </c>
      <c r="AW239" s="13" t="s">
        <v>35</v>
      </c>
      <c r="AX239" s="13" t="s">
        <v>71</v>
      </c>
      <c r="AY239" s="241" t="s">
        <v>141</v>
      </c>
    </row>
    <row r="240" spans="2:51" s="13" customFormat="1">
      <c r="B240" s="231"/>
      <c r="C240" s="232"/>
      <c r="D240" s="222" t="s">
        <v>172</v>
      </c>
      <c r="E240" s="233" t="s">
        <v>21</v>
      </c>
      <c r="F240" s="234" t="s">
        <v>261</v>
      </c>
      <c r="G240" s="232"/>
      <c r="H240" s="235">
        <v>33</v>
      </c>
      <c r="I240" s="236"/>
      <c r="J240" s="232"/>
      <c r="K240" s="232"/>
      <c r="L240" s="237"/>
      <c r="M240" s="238"/>
      <c r="N240" s="239"/>
      <c r="O240" s="239"/>
      <c r="P240" s="239"/>
      <c r="Q240" s="239"/>
      <c r="R240" s="239"/>
      <c r="S240" s="239"/>
      <c r="T240" s="240"/>
      <c r="AT240" s="241" t="s">
        <v>172</v>
      </c>
      <c r="AU240" s="241" t="s">
        <v>80</v>
      </c>
      <c r="AV240" s="13" t="s">
        <v>80</v>
      </c>
      <c r="AW240" s="13" t="s">
        <v>35</v>
      </c>
      <c r="AX240" s="13" t="s">
        <v>71</v>
      </c>
      <c r="AY240" s="241" t="s">
        <v>141</v>
      </c>
    </row>
    <row r="241" spans="2:51" s="13" customFormat="1">
      <c r="B241" s="231"/>
      <c r="C241" s="232"/>
      <c r="D241" s="222" t="s">
        <v>172</v>
      </c>
      <c r="E241" s="233" t="s">
        <v>21</v>
      </c>
      <c r="F241" s="234" t="s">
        <v>262</v>
      </c>
      <c r="G241" s="232"/>
      <c r="H241" s="235">
        <v>7.36</v>
      </c>
      <c r="I241" s="236"/>
      <c r="J241" s="232"/>
      <c r="K241" s="232"/>
      <c r="L241" s="237"/>
      <c r="M241" s="238"/>
      <c r="N241" s="239"/>
      <c r="O241" s="239"/>
      <c r="P241" s="239"/>
      <c r="Q241" s="239"/>
      <c r="R241" s="239"/>
      <c r="S241" s="239"/>
      <c r="T241" s="240"/>
      <c r="AT241" s="241" t="s">
        <v>172</v>
      </c>
      <c r="AU241" s="241" t="s">
        <v>80</v>
      </c>
      <c r="AV241" s="13" t="s">
        <v>80</v>
      </c>
      <c r="AW241" s="13" t="s">
        <v>35</v>
      </c>
      <c r="AX241" s="13" t="s">
        <v>71</v>
      </c>
      <c r="AY241" s="241" t="s">
        <v>141</v>
      </c>
    </row>
    <row r="242" spans="2:51" s="13" customFormat="1">
      <c r="B242" s="231"/>
      <c r="C242" s="232"/>
      <c r="D242" s="222" t="s">
        <v>172</v>
      </c>
      <c r="E242" s="233" t="s">
        <v>21</v>
      </c>
      <c r="F242" s="234" t="s">
        <v>263</v>
      </c>
      <c r="G242" s="232"/>
      <c r="H242" s="235">
        <v>25</v>
      </c>
      <c r="I242" s="236"/>
      <c r="J242" s="232"/>
      <c r="K242" s="232"/>
      <c r="L242" s="237"/>
      <c r="M242" s="238"/>
      <c r="N242" s="239"/>
      <c r="O242" s="239"/>
      <c r="P242" s="239"/>
      <c r="Q242" s="239"/>
      <c r="R242" s="239"/>
      <c r="S242" s="239"/>
      <c r="T242" s="240"/>
      <c r="AT242" s="241" t="s">
        <v>172</v>
      </c>
      <c r="AU242" s="241" t="s">
        <v>80</v>
      </c>
      <c r="AV242" s="13" t="s">
        <v>80</v>
      </c>
      <c r="AW242" s="13" t="s">
        <v>35</v>
      </c>
      <c r="AX242" s="13" t="s">
        <v>71</v>
      </c>
      <c r="AY242" s="241" t="s">
        <v>141</v>
      </c>
    </row>
    <row r="243" spans="2:51" s="13" customFormat="1">
      <c r="B243" s="231"/>
      <c r="C243" s="232"/>
      <c r="D243" s="222" t="s">
        <v>172</v>
      </c>
      <c r="E243" s="233" t="s">
        <v>21</v>
      </c>
      <c r="F243" s="234" t="s">
        <v>264</v>
      </c>
      <c r="G243" s="232"/>
      <c r="H243" s="235">
        <v>11</v>
      </c>
      <c r="I243" s="236"/>
      <c r="J243" s="232"/>
      <c r="K243" s="232"/>
      <c r="L243" s="237"/>
      <c r="M243" s="238"/>
      <c r="N243" s="239"/>
      <c r="O243" s="239"/>
      <c r="P243" s="239"/>
      <c r="Q243" s="239"/>
      <c r="R243" s="239"/>
      <c r="S243" s="239"/>
      <c r="T243" s="240"/>
      <c r="AT243" s="241" t="s">
        <v>172</v>
      </c>
      <c r="AU243" s="241" t="s">
        <v>80</v>
      </c>
      <c r="AV243" s="13" t="s">
        <v>80</v>
      </c>
      <c r="AW243" s="13" t="s">
        <v>35</v>
      </c>
      <c r="AX243" s="13" t="s">
        <v>71</v>
      </c>
      <c r="AY243" s="241" t="s">
        <v>141</v>
      </c>
    </row>
    <row r="244" spans="2:51" s="13" customFormat="1">
      <c r="B244" s="231"/>
      <c r="C244" s="232"/>
      <c r="D244" s="222" t="s">
        <v>172</v>
      </c>
      <c r="E244" s="233" t="s">
        <v>21</v>
      </c>
      <c r="F244" s="234" t="s">
        <v>265</v>
      </c>
      <c r="G244" s="232"/>
      <c r="H244" s="235">
        <v>44</v>
      </c>
      <c r="I244" s="236"/>
      <c r="J244" s="232"/>
      <c r="K244" s="232"/>
      <c r="L244" s="237"/>
      <c r="M244" s="238"/>
      <c r="N244" s="239"/>
      <c r="O244" s="239"/>
      <c r="P244" s="239"/>
      <c r="Q244" s="239"/>
      <c r="R244" s="239"/>
      <c r="S244" s="239"/>
      <c r="T244" s="240"/>
      <c r="AT244" s="241" t="s">
        <v>172</v>
      </c>
      <c r="AU244" s="241" t="s">
        <v>80</v>
      </c>
      <c r="AV244" s="13" t="s">
        <v>80</v>
      </c>
      <c r="AW244" s="13" t="s">
        <v>35</v>
      </c>
      <c r="AX244" s="13" t="s">
        <v>71</v>
      </c>
      <c r="AY244" s="241" t="s">
        <v>141</v>
      </c>
    </row>
    <row r="245" spans="2:51" s="13" customFormat="1">
      <c r="B245" s="231"/>
      <c r="C245" s="232"/>
      <c r="D245" s="222" t="s">
        <v>172</v>
      </c>
      <c r="E245" s="233" t="s">
        <v>21</v>
      </c>
      <c r="F245" s="234" t="s">
        <v>266</v>
      </c>
      <c r="G245" s="232"/>
      <c r="H245" s="235">
        <v>10.9</v>
      </c>
      <c r="I245" s="236"/>
      <c r="J245" s="232"/>
      <c r="K245" s="232"/>
      <c r="L245" s="237"/>
      <c r="M245" s="238"/>
      <c r="N245" s="239"/>
      <c r="O245" s="239"/>
      <c r="P245" s="239"/>
      <c r="Q245" s="239"/>
      <c r="R245" s="239"/>
      <c r="S245" s="239"/>
      <c r="T245" s="240"/>
      <c r="AT245" s="241" t="s">
        <v>172</v>
      </c>
      <c r="AU245" s="241" t="s">
        <v>80</v>
      </c>
      <c r="AV245" s="13" t="s">
        <v>80</v>
      </c>
      <c r="AW245" s="13" t="s">
        <v>35</v>
      </c>
      <c r="AX245" s="13" t="s">
        <v>71</v>
      </c>
      <c r="AY245" s="241" t="s">
        <v>141</v>
      </c>
    </row>
    <row r="246" spans="2:51" s="13" customFormat="1">
      <c r="B246" s="231"/>
      <c r="C246" s="232"/>
      <c r="D246" s="222" t="s">
        <v>172</v>
      </c>
      <c r="E246" s="233" t="s">
        <v>21</v>
      </c>
      <c r="F246" s="234" t="s">
        <v>267</v>
      </c>
      <c r="G246" s="232"/>
      <c r="H246" s="235">
        <v>35.9</v>
      </c>
      <c r="I246" s="236"/>
      <c r="J246" s="232"/>
      <c r="K246" s="232"/>
      <c r="L246" s="237"/>
      <c r="M246" s="238"/>
      <c r="N246" s="239"/>
      <c r="O246" s="239"/>
      <c r="P246" s="239"/>
      <c r="Q246" s="239"/>
      <c r="R246" s="239"/>
      <c r="S246" s="239"/>
      <c r="T246" s="240"/>
      <c r="AT246" s="241" t="s">
        <v>172</v>
      </c>
      <c r="AU246" s="241" t="s">
        <v>80</v>
      </c>
      <c r="AV246" s="13" t="s">
        <v>80</v>
      </c>
      <c r="AW246" s="13" t="s">
        <v>35</v>
      </c>
      <c r="AX246" s="13" t="s">
        <v>71</v>
      </c>
      <c r="AY246" s="241" t="s">
        <v>141</v>
      </c>
    </row>
    <row r="247" spans="2:51" s="13" customFormat="1">
      <c r="B247" s="231"/>
      <c r="C247" s="232"/>
      <c r="D247" s="222" t="s">
        <v>172</v>
      </c>
      <c r="E247" s="233" t="s">
        <v>21</v>
      </c>
      <c r="F247" s="234" t="s">
        <v>268</v>
      </c>
      <c r="G247" s="232"/>
      <c r="H247" s="235">
        <v>13.7</v>
      </c>
      <c r="I247" s="236"/>
      <c r="J247" s="232"/>
      <c r="K247" s="232"/>
      <c r="L247" s="237"/>
      <c r="M247" s="238"/>
      <c r="N247" s="239"/>
      <c r="O247" s="239"/>
      <c r="P247" s="239"/>
      <c r="Q247" s="239"/>
      <c r="R247" s="239"/>
      <c r="S247" s="239"/>
      <c r="T247" s="240"/>
      <c r="AT247" s="241" t="s">
        <v>172</v>
      </c>
      <c r="AU247" s="241" t="s">
        <v>80</v>
      </c>
      <c r="AV247" s="13" t="s">
        <v>80</v>
      </c>
      <c r="AW247" s="13" t="s">
        <v>35</v>
      </c>
      <c r="AX247" s="13" t="s">
        <v>71</v>
      </c>
      <c r="AY247" s="241" t="s">
        <v>141</v>
      </c>
    </row>
    <row r="248" spans="2:51" s="13" customFormat="1">
      <c r="B248" s="231"/>
      <c r="C248" s="232"/>
      <c r="D248" s="222" t="s">
        <v>172</v>
      </c>
      <c r="E248" s="233" t="s">
        <v>21</v>
      </c>
      <c r="F248" s="234" t="s">
        <v>269</v>
      </c>
      <c r="G248" s="232"/>
      <c r="H248" s="235">
        <v>13.9</v>
      </c>
      <c r="I248" s="236"/>
      <c r="J248" s="232"/>
      <c r="K248" s="232"/>
      <c r="L248" s="237"/>
      <c r="M248" s="238"/>
      <c r="N248" s="239"/>
      <c r="O248" s="239"/>
      <c r="P248" s="239"/>
      <c r="Q248" s="239"/>
      <c r="R248" s="239"/>
      <c r="S248" s="239"/>
      <c r="T248" s="240"/>
      <c r="AT248" s="241" t="s">
        <v>172</v>
      </c>
      <c r="AU248" s="241" t="s">
        <v>80</v>
      </c>
      <c r="AV248" s="13" t="s">
        <v>80</v>
      </c>
      <c r="AW248" s="13" t="s">
        <v>35</v>
      </c>
      <c r="AX248" s="13" t="s">
        <v>71</v>
      </c>
      <c r="AY248" s="241" t="s">
        <v>141</v>
      </c>
    </row>
    <row r="249" spans="2:51" s="13" customFormat="1">
      <c r="B249" s="231"/>
      <c r="C249" s="232"/>
      <c r="D249" s="222" t="s">
        <v>172</v>
      </c>
      <c r="E249" s="233" t="s">
        <v>21</v>
      </c>
      <c r="F249" s="234" t="s">
        <v>270</v>
      </c>
      <c r="G249" s="232"/>
      <c r="H249" s="235">
        <v>9.26</v>
      </c>
      <c r="I249" s="236"/>
      <c r="J249" s="232"/>
      <c r="K249" s="232"/>
      <c r="L249" s="237"/>
      <c r="M249" s="238"/>
      <c r="N249" s="239"/>
      <c r="O249" s="239"/>
      <c r="P249" s="239"/>
      <c r="Q249" s="239"/>
      <c r="R249" s="239"/>
      <c r="S249" s="239"/>
      <c r="T249" s="240"/>
      <c r="AT249" s="241" t="s">
        <v>172</v>
      </c>
      <c r="AU249" s="241" t="s">
        <v>80</v>
      </c>
      <c r="AV249" s="13" t="s">
        <v>80</v>
      </c>
      <c r="AW249" s="13" t="s">
        <v>35</v>
      </c>
      <c r="AX249" s="13" t="s">
        <v>71</v>
      </c>
      <c r="AY249" s="241" t="s">
        <v>141</v>
      </c>
    </row>
    <row r="250" spans="2:51" s="13" customFormat="1">
      <c r="B250" s="231"/>
      <c r="C250" s="232"/>
      <c r="D250" s="222" t="s">
        <v>172</v>
      </c>
      <c r="E250" s="233" t="s">
        <v>21</v>
      </c>
      <c r="F250" s="234" t="s">
        <v>271</v>
      </c>
      <c r="G250" s="232"/>
      <c r="H250" s="235">
        <v>20.2</v>
      </c>
      <c r="I250" s="236"/>
      <c r="J250" s="232"/>
      <c r="K250" s="232"/>
      <c r="L250" s="237"/>
      <c r="M250" s="238"/>
      <c r="N250" s="239"/>
      <c r="O250" s="239"/>
      <c r="P250" s="239"/>
      <c r="Q250" s="239"/>
      <c r="R250" s="239"/>
      <c r="S250" s="239"/>
      <c r="T250" s="240"/>
      <c r="AT250" s="241" t="s">
        <v>172</v>
      </c>
      <c r="AU250" s="241" t="s">
        <v>80</v>
      </c>
      <c r="AV250" s="13" t="s">
        <v>80</v>
      </c>
      <c r="AW250" s="13" t="s">
        <v>35</v>
      </c>
      <c r="AX250" s="13" t="s">
        <v>71</v>
      </c>
      <c r="AY250" s="241" t="s">
        <v>141</v>
      </c>
    </row>
    <row r="251" spans="2:51" s="13" customFormat="1">
      <c r="B251" s="231"/>
      <c r="C251" s="232"/>
      <c r="D251" s="222" t="s">
        <v>172</v>
      </c>
      <c r="E251" s="233" t="s">
        <v>21</v>
      </c>
      <c r="F251" s="234" t="s">
        <v>272</v>
      </c>
      <c r="G251" s="232"/>
      <c r="H251" s="235">
        <v>31</v>
      </c>
      <c r="I251" s="236"/>
      <c r="J251" s="232"/>
      <c r="K251" s="232"/>
      <c r="L251" s="237"/>
      <c r="M251" s="238"/>
      <c r="N251" s="239"/>
      <c r="O251" s="239"/>
      <c r="P251" s="239"/>
      <c r="Q251" s="239"/>
      <c r="R251" s="239"/>
      <c r="S251" s="239"/>
      <c r="T251" s="240"/>
      <c r="AT251" s="241" t="s">
        <v>172</v>
      </c>
      <c r="AU251" s="241" t="s">
        <v>80</v>
      </c>
      <c r="AV251" s="13" t="s">
        <v>80</v>
      </c>
      <c r="AW251" s="13" t="s">
        <v>35</v>
      </c>
      <c r="AX251" s="13" t="s">
        <v>71</v>
      </c>
      <c r="AY251" s="241" t="s">
        <v>141</v>
      </c>
    </row>
    <row r="252" spans="2:51" s="13" customFormat="1">
      <c r="B252" s="231"/>
      <c r="C252" s="232"/>
      <c r="D252" s="222" t="s">
        <v>172</v>
      </c>
      <c r="E252" s="233" t="s">
        <v>21</v>
      </c>
      <c r="F252" s="234" t="s">
        <v>273</v>
      </c>
      <c r="G252" s="232"/>
      <c r="H252" s="235">
        <v>61.2</v>
      </c>
      <c r="I252" s="236"/>
      <c r="J252" s="232"/>
      <c r="K252" s="232"/>
      <c r="L252" s="237"/>
      <c r="M252" s="238"/>
      <c r="N252" s="239"/>
      <c r="O252" s="239"/>
      <c r="P252" s="239"/>
      <c r="Q252" s="239"/>
      <c r="R252" s="239"/>
      <c r="S252" s="239"/>
      <c r="T252" s="240"/>
      <c r="AT252" s="241" t="s">
        <v>172</v>
      </c>
      <c r="AU252" s="241" t="s">
        <v>80</v>
      </c>
      <c r="AV252" s="13" t="s">
        <v>80</v>
      </c>
      <c r="AW252" s="13" t="s">
        <v>35</v>
      </c>
      <c r="AX252" s="13" t="s">
        <v>71</v>
      </c>
      <c r="AY252" s="241" t="s">
        <v>141</v>
      </c>
    </row>
    <row r="253" spans="2:51" s="13" customFormat="1">
      <c r="B253" s="231"/>
      <c r="C253" s="232"/>
      <c r="D253" s="222" t="s">
        <v>172</v>
      </c>
      <c r="E253" s="233" t="s">
        <v>21</v>
      </c>
      <c r="F253" s="234" t="s">
        <v>274</v>
      </c>
      <c r="G253" s="232"/>
      <c r="H253" s="235">
        <v>20.2</v>
      </c>
      <c r="I253" s="236"/>
      <c r="J253" s="232"/>
      <c r="K253" s="232"/>
      <c r="L253" s="237"/>
      <c r="M253" s="238"/>
      <c r="N253" s="239"/>
      <c r="O253" s="239"/>
      <c r="P253" s="239"/>
      <c r="Q253" s="239"/>
      <c r="R253" s="239"/>
      <c r="S253" s="239"/>
      <c r="T253" s="240"/>
      <c r="AT253" s="241" t="s">
        <v>172</v>
      </c>
      <c r="AU253" s="241" t="s">
        <v>80</v>
      </c>
      <c r="AV253" s="13" t="s">
        <v>80</v>
      </c>
      <c r="AW253" s="13" t="s">
        <v>35</v>
      </c>
      <c r="AX253" s="13" t="s">
        <v>71</v>
      </c>
      <c r="AY253" s="241" t="s">
        <v>141</v>
      </c>
    </row>
    <row r="254" spans="2:51" s="13" customFormat="1">
      <c r="B254" s="231"/>
      <c r="C254" s="232"/>
      <c r="D254" s="222" t="s">
        <v>172</v>
      </c>
      <c r="E254" s="233" t="s">
        <v>21</v>
      </c>
      <c r="F254" s="234" t="s">
        <v>275</v>
      </c>
      <c r="G254" s="232"/>
      <c r="H254" s="235">
        <v>20.2</v>
      </c>
      <c r="I254" s="236"/>
      <c r="J254" s="232"/>
      <c r="K254" s="232"/>
      <c r="L254" s="237"/>
      <c r="M254" s="238"/>
      <c r="N254" s="239"/>
      <c r="O254" s="239"/>
      <c r="P254" s="239"/>
      <c r="Q254" s="239"/>
      <c r="R254" s="239"/>
      <c r="S254" s="239"/>
      <c r="T254" s="240"/>
      <c r="AT254" s="241" t="s">
        <v>172</v>
      </c>
      <c r="AU254" s="241" t="s">
        <v>80</v>
      </c>
      <c r="AV254" s="13" t="s">
        <v>80</v>
      </c>
      <c r="AW254" s="13" t="s">
        <v>35</v>
      </c>
      <c r="AX254" s="13" t="s">
        <v>71</v>
      </c>
      <c r="AY254" s="241" t="s">
        <v>141</v>
      </c>
    </row>
    <row r="255" spans="2:51" s="13" customFormat="1">
      <c r="B255" s="231"/>
      <c r="C255" s="232"/>
      <c r="D255" s="222" t="s">
        <v>172</v>
      </c>
      <c r="E255" s="233" t="s">
        <v>21</v>
      </c>
      <c r="F255" s="234" t="s">
        <v>276</v>
      </c>
      <c r="G255" s="232"/>
      <c r="H255" s="235">
        <v>37.200000000000003</v>
      </c>
      <c r="I255" s="236"/>
      <c r="J255" s="232"/>
      <c r="K255" s="232"/>
      <c r="L255" s="237"/>
      <c r="M255" s="238"/>
      <c r="N255" s="239"/>
      <c r="O255" s="239"/>
      <c r="P255" s="239"/>
      <c r="Q255" s="239"/>
      <c r="R255" s="239"/>
      <c r="S255" s="239"/>
      <c r="T255" s="240"/>
      <c r="AT255" s="241" t="s">
        <v>172</v>
      </c>
      <c r="AU255" s="241" t="s">
        <v>80</v>
      </c>
      <c r="AV255" s="13" t="s">
        <v>80</v>
      </c>
      <c r="AW255" s="13" t="s">
        <v>35</v>
      </c>
      <c r="AX255" s="13" t="s">
        <v>71</v>
      </c>
      <c r="AY255" s="241" t="s">
        <v>141</v>
      </c>
    </row>
    <row r="256" spans="2:51" s="13" customFormat="1">
      <c r="B256" s="231"/>
      <c r="C256" s="232"/>
      <c r="D256" s="222" t="s">
        <v>172</v>
      </c>
      <c r="E256" s="233" t="s">
        <v>21</v>
      </c>
      <c r="F256" s="234" t="s">
        <v>277</v>
      </c>
      <c r="G256" s="232"/>
      <c r="H256" s="235">
        <v>22.3</v>
      </c>
      <c r="I256" s="236"/>
      <c r="J256" s="232"/>
      <c r="K256" s="232"/>
      <c r="L256" s="237"/>
      <c r="M256" s="238"/>
      <c r="N256" s="239"/>
      <c r="O256" s="239"/>
      <c r="P256" s="239"/>
      <c r="Q256" s="239"/>
      <c r="R256" s="239"/>
      <c r="S256" s="239"/>
      <c r="T256" s="240"/>
      <c r="AT256" s="241" t="s">
        <v>172</v>
      </c>
      <c r="AU256" s="241" t="s">
        <v>80</v>
      </c>
      <c r="AV256" s="13" t="s">
        <v>80</v>
      </c>
      <c r="AW256" s="13" t="s">
        <v>35</v>
      </c>
      <c r="AX256" s="13" t="s">
        <v>71</v>
      </c>
      <c r="AY256" s="241" t="s">
        <v>141</v>
      </c>
    </row>
    <row r="257" spans="2:51" s="13" customFormat="1">
      <c r="B257" s="231"/>
      <c r="C257" s="232"/>
      <c r="D257" s="222" t="s">
        <v>172</v>
      </c>
      <c r="E257" s="233" t="s">
        <v>21</v>
      </c>
      <c r="F257" s="234" t="s">
        <v>278</v>
      </c>
      <c r="G257" s="232"/>
      <c r="H257" s="235">
        <v>47.3</v>
      </c>
      <c r="I257" s="236"/>
      <c r="J257" s="232"/>
      <c r="K257" s="232"/>
      <c r="L257" s="237"/>
      <c r="M257" s="238"/>
      <c r="N257" s="239"/>
      <c r="O257" s="239"/>
      <c r="P257" s="239"/>
      <c r="Q257" s="239"/>
      <c r="R257" s="239"/>
      <c r="S257" s="239"/>
      <c r="T257" s="240"/>
      <c r="AT257" s="241" t="s">
        <v>172</v>
      </c>
      <c r="AU257" s="241" t="s">
        <v>80</v>
      </c>
      <c r="AV257" s="13" t="s">
        <v>80</v>
      </c>
      <c r="AW257" s="13" t="s">
        <v>35</v>
      </c>
      <c r="AX257" s="13" t="s">
        <v>71</v>
      </c>
      <c r="AY257" s="241" t="s">
        <v>141</v>
      </c>
    </row>
    <row r="258" spans="2:51" s="13" customFormat="1">
      <c r="B258" s="231"/>
      <c r="C258" s="232"/>
      <c r="D258" s="222" t="s">
        <v>172</v>
      </c>
      <c r="E258" s="233" t="s">
        <v>21</v>
      </c>
      <c r="F258" s="234" t="s">
        <v>279</v>
      </c>
      <c r="G258" s="232"/>
      <c r="H258" s="235">
        <v>21.2</v>
      </c>
      <c r="I258" s="236"/>
      <c r="J258" s="232"/>
      <c r="K258" s="232"/>
      <c r="L258" s="237"/>
      <c r="M258" s="238"/>
      <c r="N258" s="239"/>
      <c r="O258" s="239"/>
      <c r="P258" s="239"/>
      <c r="Q258" s="239"/>
      <c r="R258" s="239"/>
      <c r="S258" s="239"/>
      <c r="T258" s="240"/>
      <c r="AT258" s="241" t="s">
        <v>172</v>
      </c>
      <c r="AU258" s="241" t="s">
        <v>80</v>
      </c>
      <c r="AV258" s="13" t="s">
        <v>80</v>
      </c>
      <c r="AW258" s="13" t="s">
        <v>35</v>
      </c>
      <c r="AX258" s="13" t="s">
        <v>71</v>
      </c>
      <c r="AY258" s="241" t="s">
        <v>141</v>
      </c>
    </row>
    <row r="259" spans="2:51" s="13" customFormat="1">
      <c r="B259" s="231"/>
      <c r="C259" s="232"/>
      <c r="D259" s="222" t="s">
        <v>172</v>
      </c>
      <c r="E259" s="233" t="s">
        <v>21</v>
      </c>
      <c r="F259" s="234" t="s">
        <v>280</v>
      </c>
      <c r="G259" s="232"/>
      <c r="H259" s="235">
        <v>7.6</v>
      </c>
      <c r="I259" s="236"/>
      <c r="J259" s="232"/>
      <c r="K259" s="232"/>
      <c r="L259" s="237"/>
      <c r="M259" s="238"/>
      <c r="N259" s="239"/>
      <c r="O259" s="239"/>
      <c r="P259" s="239"/>
      <c r="Q259" s="239"/>
      <c r="R259" s="239"/>
      <c r="S259" s="239"/>
      <c r="T259" s="240"/>
      <c r="AT259" s="241" t="s">
        <v>172</v>
      </c>
      <c r="AU259" s="241" t="s">
        <v>80</v>
      </c>
      <c r="AV259" s="13" t="s">
        <v>80</v>
      </c>
      <c r="AW259" s="13" t="s">
        <v>35</v>
      </c>
      <c r="AX259" s="13" t="s">
        <v>71</v>
      </c>
      <c r="AY259" s="241" t="s">
        <v>141</v>
      </c>
    </row>
    <row r="260" spans="2:51" s="13" customFormat="1">
      <c r="B260" s="231"/>
      <c r="C260" s="232"/>
      <c r="D260" s="222" t="s">
        <v>172</v>
      </c>
      <c r="E260" s="233" t="s">
        <v>21</v>
      </c>
      <c r="F260" s="234" t="s">
        <v>281</v>
      </c>
      <c r="G260" s="232"/>
      <c r="H260" s="235">
        <v>71.72</v>
      </c>
      <c r="I260" s="236"/>
      <c r="J260" s="232"/>
      <c r="K260" s="232"/>
      <c r="L260" s="237"/>
      <c r="M260" s="238"/>
      <c r="N260" s="239"/>
      <c r="O260" s="239"/>
      <c r="P260" s="239"/>
      <c r="Q260" s="239"/>
      <c r="R260" s="239"/>
      <c r="S260" s="239"/>
      <c r="T260" s="240"/>
      <c r="AT260" s="241" t="s">
        <v>172</v>
      </c>
      <c r="AU260" s="241" t="s">
        <v>80</v>
      </c>
      <c r="AV260" s="13" t="s">
        <v>80</v>
      </c>
      <c r="AW260" s="13" t="s">
        <v>35</v>
      </c>
      <c r="AX260" s="13" t="s">
        <v>71</v>
      </c>
      <c r="AY260" s="241" t="s">
        <v>141</v>
      </c>
    </row>
    <row r="261" spans="2:51" s="13" customFormat="1">
      <c r="B261" s="231"/>
      <c r="C261" s="232"/>
      <c r="D261" s="222" t="s">
        <v>172</v>
      </c>
      <c r="E261" s="233" t="s">
        <v>21</v>
      </c>
      <c r="F261" s="234" t="s">
        <v>282</v>
      </c>
      <c r="G261" s="232"/>
      <c r="H261" s="235">
        <v>28.3</v>
      </c>
      <c r="I261" s="236"/>
      <c r="J261" s="232"/>
      <c r="K261" s="232"/>
      <c r="L261" s="237"/>
      <c r="M261" s="238"/>
      <c r="N261" s="239"/>
      <c r="O261" s="239"/>
      <c r="P261" s="239"/>
      <c r="Q261" s="239"/>
      <c r="R261" s="239"/>
      <c r="S261" s="239"/>
      <c r="T261" s="240"/>
      <c r="AT261" s="241" t="s">
        <v>172</v>
      </c>
      <c r="AU261" s="241" t="s">
        <v>80</v>
      </c>
      <c r="AV261" s="13" t="s">
        <v>80</v>
      </c>
      <c r="AW261" s="13" t="s">
        <v>35</v>
      </c>
      <c r="AX261" s="13" t="s">
        <v>71</v>
      </c>
      <c r="AY261" s="241" t="s">
        <v>141</v>
      </c>
    </row>
    <row r="262" spans="2:51" s="13" customFormat="1">
      <c r="B262" s="231"/>
      <c r="C262" s="232"/>
      <c r="D262" s="222" t="s">
        <v>172</v>
      </c>
      <c r="E262" s="233" t="s">
        <v>21</v>
      </c>
      <c r="F262" s="234" t="s">
        <v>283</v>
      </c>
      <c r="G262" s="232"/>
      <c r="H262" s="235">
        <v>24.3</v>
      </c>
      <c r="I262" s="236"/>
      <c r="J262" s="232"/>
      <c r="K262" s="232"/>
      <c r="L262" s="237"/>
      <c r="M262" s="238"/>
      <c r="N262" s="239"/>
      <c r="O262" s="239"/>
      <c r="P262" s="239"/>
      <c r="Q262" s="239"/>
      <c r="R262" s="239"/>
      <c r="S262" s="239"/>
      <c r="T262" s="240"/>
      <c r="AT262" s="241" t="s">
        <v>172</v>
      </c>
      <c r="AU262" s="241" t="s">
        <v>80</v>
      </c>
      <c r="AV262" s="13" t="s">
        <v>80</v>
      </c>
      <c r="AW262" s="13" t="s">
        <v>35</v>
      </c>
      <c r="AX262" s="13" t="s">
        <v>71</v>
      </c>
      <c r="AY262" s="241" t="s">
        <v>141</v>
      </c>
    </row>
    <row r="263" spans="2:51" s="13" customFormat="1">
      <c r="B263" s="231"/>
      <c r="C263" s="232"/>
      <c r="D263" s="222" t="s">
        <v>172</v>
      </c>
      <c r="E263" s="233" t="s">
        <v>21</v>
      </c>
      <c r="F263" s="234" t="s">
        <v>284</v>
      </c>
      <c r="G263" s="232"/>
      <c r="H263" s="235">
        <v>21.1</v>
      </c>
      <c r="I263" s="236"/>
      <c r="J263" s="232"/>
      <c r="K263" s="232"/>
      <c r="L263" s="237"/>
      <c r="M263" s="238"/>
      <c r="N263" s="239"/>
      <c r="O263" s="239"/>
      <c r="P263" s="239"/>
      <c r="Q263" s="239"/>
      <c r="R263" s="239"/>
      <c r="S263" s="239"/>
      <c r="T263" s="240"/>
      <c r="AT263" s="241" t="s">
        <v>172</v>
      </c>
      <c r="AU263" s="241" t="s">
        <v>80</v>
      </c>
      <c r="AV263" s="13" t="s">
        <v>80</v>
      </c>
      <c r="AW263" s="13" t="s">
        <v>35</v>
      </c>
      <c r="AX263" s="13" t="s">
        <v>71</v>
      </c>
      <c r="AY263" s="241" t="s">
        <v>141</v>
      </c>
    </row>
    <row r="264" spans="2:51" s="13" customFormat="1">
      <c r="B264" s="231"/>
      <c r="C264" s="232"/>
      <c r="D264" s="222" t="s">
        <v>172</v>
      </c>
      <c r="E264" s="233" t="s">
        <v>21</v>
      </c>
      <c r="F264" s="234" t="s">
        <v>285</v>
      </c>
      <c r="G264" s="232"/>
      <c r="H264" s="235">
        <v>22.3</v>
      </c>
      <c r="I264" s="236"/>
      <c r="J264" s="232"/>
      <c r="K264" s="232"/>
      <c r="L264" s="237"/>
      <c r="M264" s="238"/>
      <c r="N264" s="239"/>
      <c r="O264" s="239"/>
      <c r="P264" s="239"/>
      <c r="Q264" s="239"/>
      <c r="R264" s="239"/>
      <c r="S264" s="239"/>
      <c r="T264" s="240"/>
      <c r="AT264" s="241" t="s">
        <v>172</v>
      </c>
      <c r="AU264" s="241" t="s">
        <v>80</v>
      </c>
      <c r="AV264" s="13" t="s">
        <v>80</v>
      </c>
      <c r="AW264" s="13" t="s">
        <v>35</v>
      </c>
      <c r="AX264" s="13" t="s">
        <v>71</v>
      </c>
      <c r="AY264" s="241" t="s">
        <v>141</v>
      </c>
    </row>
    <row r="265" spans="2:51" s="13" customFormat="1">
      <c r="B265" s="231"/>
      <c r="C265" s="232"/>
      <c r="D265" s="222" t="s">
        <v>172</v>
      </c>
      <c r="E265" s="233" t="s">
        <v>21</v>
      </c>
      <c r="F265" s="234" t="s">
        <v>286</v>
      </c>
      <c r="G265" s="232"/>
      <c r="H265" s="235">
        <v>34.35</v>
      </c>
      <c r="I265" s="236"/>
      <c r="J265" s="232"/>
      <c r="K265" s="232"/>
      <c r="L265" s="237"/>
      <c r="M265" s="238"/>
      <c r="N265" s="239"/>
      <c r="O265" s="239"/>
      <c r="P265" s="239"/>
      <c r="Q265" s="239"/>
      <c r="R265" s="239"/>
      <c r="S265" s="239"/>
      <c r="T265" s="240"/>
      <c r="AT265" s="241" t="s">
        <v>172</v>
      </c>
      <c r="AU265" s="241" t="s">
        <v>80</v>
      </c>
      <c r="AV265" s="13" t="s">
        <v>80</v>
      </c>
      <c r="AW265" s="13" t="s">
        <v>35</v>
      </c>
      <c r="AX265" s="13" t="s">
        <v>71</v>
      </c>
      <c r="AY265" s="241" t="s">
        <v>141</v>
      </c>
    </row>
    <row r="266" spans="2:51" s="13" customFormat="1">
      <c r="B266" s="231"/>
      <c r="C266" s="232"/>
      <c r="D266" s="222" t="s">
        <v>172</v>
      </c>
      <c r="E266" s="233" t="s">
        <v>21</v>
      </c>
      <c r="F266" s="234" t="s">
        <v>287</v>
      </c>
      <c r="G266" s="232"/>
      <c r="H266" s="235">
        <v>59.1</v>
      </c>
      <c r="I266" s="236"/>
      <c r="J266" s="232"/>
      <c r="K266" s="232"/>
      <c r="L266" s="237"/>
      <c r="M266" s="238"/>
      <c r="N266" s="239"/>
      <c r="O266" s="239"/>
      <c r="P266" s="239"/>
      <c r="Q266" s="239"/>
      <c r="R266" s="239"/>
      <c r="S266" s="239"/>
      <c r="T266" s="240"/>
      <c r="AT266" s="241" t="s">
        <v>172</v>
      </c>
      <c r="AU266" s="241" t="s">
        <v>80</v>
      </c>
      <c r="AV266" s="13" t="s">
        <v>80</v>
      </c>
      <c r="AW266" s="13" t="s">
        <v>35</v>
      </c>
      <c r="AX266" s="13" t="s">
        <v>71</v>
      </c>
      <c r="AY266" s="241" t="s">
        <v>141</v>
      </c>
    </row>
    <row r="267" spans="2:51" s="13" customFormat="1">
      <c r="B267" s="231"/>
      <c r="C267" s="232"/>
      <c r="D267" s="222" t="s">
        <v>172</v>
      </c>
      <c r="E267" s="233" t="s">
        <v>21</v>
      </c>
      <c r="F267" s="234" t="s">
        <v>288</v>
      </c>
      <c r="G267" s="232"/>
      <c r="H267" s="235">
        <v>19.600000000000001</v>
      </c>
      <c r="I267" s="236"/>
      <c r="J267" s="232"/>
      <c r="K267" s="232"/>
      <c r="L267" s="237"/>
      <c r="M267" s="238"/>
      <c r="N267" s="239"/>
      <c r="O267" s="239"/>
      <c r="P267" s="239"/>
      <c r="Q267" s="239"/>
      <c r="R267" s="239"/>
      <c r="S267" s="239"/>
      <c r="T267" s="240"/>
      <c r="AT267" s="241" t="s">
        <v>172</v>
      </c>
      <c r="AU267" s="241" t="s">
        <v>80</v>
      </c>
      <c r="AV267" s="13" t="s">
        <v>80</v>
      </c>
      <c r="AW267" s="13" t="s">
        <v>35</v>
      </c>
      <c r="AX267" s="13" t="s">
        <v>71</v>
      </c>
      <c r="AY267" s="241" t="s">
        <v>141</v>
      </c>
    </row>
    <row r="268" spans="2:51" s="13" customFormat="1">
      <c r="B268" s="231"/>
      <c r="C268" s="232"/>
      <c r="D268" s="222" t="s">
        <v>172</v>
      </c>
      <c r="E268" s="233" t="s">
        <v>21</v>
      </c>
      <c r="F268" s="234" t="s">
        <v>289</v>
      </c>
      <c r="G268" s="232"/>
      <c r="H268" s="235">
        <v>36</v>
      </c>
      <c r="I268" s="236"/>
      <c r="J268" s="232"/>
      <c r="K268" s="232"/>
      <c r="L268" s="237"/>
      <c r="M268" s="238"/>
      <c r="N268" s="239"/>
      <c r="O268" s="239"/>
      <c r="P268" s="239"/>
      <c r="Q268" s="239"/>
      <c r="R268" s="239"/>
      <c r="S268" s="239"/>
      <c r="T268" s="240"/>
      <c r="AT268" s="241" t="s">
        <v>172</v>
      </c>
      <c r="AU268" s="241" t="s">
        <v>80</v>
      </c>
      <c r="AV268" s="13" t="s">
        <v>80</v>
      </c>
      <c r="AW268" s="13" t="s">
        <v>35</v>
      </c>
      <c r="AX268" s="13" t="s">
        <v>71</v>
      </c>
      <c r="AY268" s="241" t="s">
        <v>141</v>
      </c>
    </row>
    <row r="269" spans="2:51" s="13" customFormat="1">
      <c r="B269" s="231"/>
      <c r="C269" s="232"/>
      <c r="D269" s="222" t="s">
        <v>172</v>
      </c>
      <c r="E269" s="233" t="s">
        <v>21</v>
      </c>
      <c r="F269" s="234" t="s">
        <v>290</v>
      </c>
      <c r="G269" s="232"/>
      <c r="H269" s="235">
        <v>22.3</v>
      </c>
      <c r="I269" s="236"/>
      <c r="J269" s="232"/>
      <c r="K269" s="232"/>
      <c r="L269" s="237"/>
      <c r="M269" s="238"/>
      <c r="N269" s="239"/>
      <c r="O269" s="239"/>
      <c r="P269" s="239"/>
      <c r="Q269" s="239"/>
      <c r="R269" s="239"/>
      <c r="S269" s="239"/>
      <c r="T269" s="240"/>
      <c r="AT269" s="241" t="s">
        <v>172</v>
      </c>
      <c r="AU269" s="241" t="s">
        <v>80</v>
      </c>
      <c r="AV269" s="13" t="s">
        <v>80</v>
      </c>
      <c r="AW269" s="13" t="s">
        <v>35</v>
      </c>
      <c r="AX269" s="13" t="s">
        <v>71</v>
      </c>
      <c r="AY269" s="241" t="s">
        <v>141</v>
      </c>
    </row>
    <row r="270" spans="2:51" s="13" customFormat="1">
      <c r="B270" s="231"/>
      <c r="C270" s="232"/>
      <c r="D270" s="222" t="s">
        <v>172</v>
      </c>
      <c r="E270" s="233" t="s">
        <v>21</v>
      </c>
      <c r="F270" s="234" t="s">
        <v>291</v>
      </c>
      <c r="G270" s="232"/>
      <c r="H270" s="235">
        <v>51.7</v>
      </c>
      <c r="I270" s="236"/>
      <c r="J270" s="232"/>
      <c r="K270" s="232"/>
      <c r="L270" s="237"/>
      <c r="M270" s="238"/>
      <c r="N270" s="239"/>
      <c r="O270" s="239"/>
      <c r="P270" s="239"/>
      <c r="Q270" s="239"/>
      <c r="R270" s="239"/>
      <c r="S270" s="239"/>
      <c r="T270" s="240"/>
      <c r="AT270" s="241" t="s">
        <v>172</v>
      </c>
      <c r="AU270" s="241" t="s">
        <v>80</v>
      </c>
      <c r="AV270" s="13" t="s">
        <v>80</v>
      </c>
      <c r="AW270" s="13" t="s">
        <v>35</v>
      </c>
      <c r="AX270" s="13" t="s">
        <v>71</v>
      </c>
      <c r="AY270" s="241" t="s">
        <v>141</v>
      </c>
    </row>
    <row r="271" spans="2:51" s="13" customFormat="1">
      <c r="B271" s="231"/>
      <c r="C271" s="232"/>
      <c r="D271" s="222" t="s">
        <v>172</v>
      </c>
      <c r="E271" s="233" t="s">
        <v>21</v>
      </c>
      <c r="F271" s="234" t="s">
        <v>292</v>
      </c>
      <c r="G271" s="232"/>
      <c r="H271" s="235">
        <v>21.2</v>
      </c>
      <c r="I271" s="236"/>
      <c r="J271" s="232"/>
      <c r="K271" s="232"/>
      <c r="L271" s="237"/>
      <c r="M271" s="238"/>
      <c r="N271" s="239"/>
      <c r="O271" s="239"/>
      <c r="P271" s="239"/>
      <c r="Q271" s="239"/>
      <c r="R271" s="239"/>
      <c r="S271" s="239"/>
      <c r="T271" s="240"/>
      <c r="AT271" s="241" t="s">
        <v>172</v>
      </c>
      <c r="AU271" s="241" t="s">
        <v>80</v>
      </c>
      <c r="AV271" s="13" t="s">
        <v>80</v>
      </c>
      <c r="AW271" s="13" t="s">
        <v>35</v>
      </c>
      <c r="AX271" s="13" t="s">
        <v>71</v>
      </c>
      <c r="AY271" s="241" t="s">
        <v>141</v>
      </c>
    </row>
    <row r="272" spans="2:51" s="14" customFormat="1">
      <c r="B272" s="242"/>
      <c r="C272" s="243"/>
      <c r="D272" s="222" t="s">
        <v>172</v>
      </c>
      <c r="E272" s="244" t="s">
        <v>21</v>
      </c>
      <c r="F272" s="245" t="s">
        <v>176</v>
      </c>
      <c r="G272" s="243"/>
      <c r="H272" s="246">
        <v>2321.884</v>
      </c>
      <c r="I272" s="247"/>
      <c r="J272" s="243"/>
      <c r="K272" s="243"/>
      <c r="L272" s="248"/>
      <c r="M272" s="249"/>
      <c r="N272" s="250"/>
      <c r="O272" s="250"/>
      <c r="P272" s="250"/>
      <c r="Q272" s="250"/>
      <c r="R272" s="250"/>
      <c r="S272" s="250"/>
      <c r="T272" s="251"/>
      <c r="AT272" s="252" t="s">
        <v>172</v>
      </c>
      <c r="AU272" s="252" t="s">
        <v>80</v>
      </c>
      <c r="AV272" s="14" t="s">
        <v>170</v>
      </c>
      <c r="AW272" s="14" t="s">
        <v>35</v>
      </c>
      <c r="AX272" s="14" t="s">
        <v>71</v>
      </c>
      <c r="AY272" s="252" t="s">
        <v>141</v>
      </c>
    </row>
    <row r="273" spans="2:65" s="13" customFormat="1">
      <c r="B273" s="231"/>
      <c r="C273" s="232"/>
      <c r="D273" s="222" t="s">
        <v>172</v>
      </c>
      <c r="E273" s="233" t="s">
        <v>21</v>
      </c>
      <c r="F273" s="234" t="s">
        <v>307</v>
      </c>
      <c r="G273" s="232"/>
      <c r="H273" s="235">
        <v>348.28300000000002</v>
      </c>
      <c r="I273" s="236"/>
      <c r="J273" s="232"/>
      <c r="K273" s="232"/>
      <c r="L273" s="237"/>
      <c r="M273" s="238"/>
      <c r="N273" s="239"/>
      <c r="O273" s="239"/>
      <c r="P273" s="239"/>
      <c r="Q273" s="239"/>
      <c r="R273" s="239"/>
      <c r="S273" s="239"/>
      <c r="T273" s="240"/>
      <c r="AT273" s="241" t="s">
        <v>172</v>
      </c>
      <c r="AU273" s="241" t="s">
        <v>80</v>
      </c>
      <c r="AV273" s="13" t="s">
        <v>80</v>
      </c>
      <c r="AW273" s="13" t="s">
        <v>35</v>
      </c>
      <c r="AX273" s="13" t="s">
        <v>71</v>
      </c>
      <c r="AY273" s="241" t="s">
        <v>141</v>
      </c>
    </row>
    <row r="274" spans="2:65" s="14" customFormat="1">
      <c r="B274" s="242"/>
      <c r="C274" s="243"/>
      <c r="D274" s="222" t="s">
        <v>172</v>
      </c>
      <c r="E274" s="244" t="s">
        <v>21</v>
      </c>
      <c r="F274" s="245" t="s">
        <v>176</v>
      </c>
      <c r="G274" s="243"/>
      <c r="H274" s="246">
        <v>348.28300000000002</v>
      </c>
      <c r="I274" s="247"/>
      <c r="J274" s="243"/>
      <c r="K274" s="243"/>
      <c r="L274" s="248"/>
      <c r="M274" s="249"/>
      <c r="N274" s="250"/>
      <c r="O274" s="250"/>
      <c r="P274" s="250"/>
      <c r="Q274" s="250"/>
      <c r="R274" s="250"/>
      <c r="S274" s="250"/>
      <c r="T274" s="251"/>
      <c r="AT274" s="252" t="s">
        <v>172</v>
      </c>
      <c r="AU274" s="252" t="s">
        <v>80</v>
      </c>
      <c r="AV274" s="14" t="s">
        <v>170</v>
      </c>
      <c r="AW274" s="14" t="s">
        <v>35</v>
      </c>
      <c r="AX274" s="14" t="s">
        <v>78</v>
      </c>
      <c r="AY274" s="252" t="s">
        <v>141</v>
      </c>
    </row>
    <row r="275" spans="2:65" s="1" customFormat="1" ht="16.5" customHeight="1">
      <c r="B275" s="42"/>
      <c r="C275" s="195" t="s">
        <v>308</v>
      </c>
      <c r="D275" s="195" t="s">
        <v>142</v>
      </c>
      <c r="E275" s="196" t="s">
        <v>309</v>
      </c>
      <c r="F275" s="197" t="s">
        <v>310</v>
      </c>
      <c r="G275" s="198" t="s">
        <v>194</v>
      </c>
      <c r="H275" s="199">
        <v>4.5599999999999996</v>
      </c>
      <c r="I275" s="200"/>
      <c r="J275" s="201">
        <f>ROUND(I275*H275,2)</f>
        <v>0</v>
      </c>
      <c r="K275" s="197" t="s">
        <v>169</v>
      </c>
      <c r="L275" s="62"/>
      <c r="M275" s="202" t="s">
        <v>21</v>
      </c>
      <c r="N275" s="217" t="s">
        <v>42</v>
      </c>
      <c r="O275" s="43"/>
      <c r="P275" s="218">
        <f>O275*H275</f>
        <v>0</v>
      </c>
      <c r="Q275" s="218">
        <v>4.1529999999999997E-2</v>
      </c>
      <c r="R275" s="218">
        <f>Q275*H275</f>
        <v>0.18937679999999998</v>
      </c>
      <c r="S275" s="218">
        <v>0</v>
      </c>
      <c r="T275" s="219">
        <f>S275*H275</f>
        <v>0</v>
      </c>
      <c r="AR275" s="25" t="s">
        <v>170</v>
      </c>
      <c r="AT275" s="25" t="s">
        <v>142</v>
      </c>
      <c r="AU275" s="25" t="s">
        <v>80</v>
      </c>
      <c r="AY275" s="25" t="s">
        <v>141</v>
      </c>
      <c r="BE275" s="207">
        <f>IF(N275="základní",J275,0)</f>
        <v>0</v>
      </c>
      <c r="BF275" s="207">
        <f>IF(N275="snížená",J275,0)</f>
        <v>0</v>
      </c>
      <c r="BG275" s="207">
        <f>IF(N275="zákl. přenesená",J275,0)</f>
        <v>0</v>
      </c>
      <c r="BH275" s="207">
        <f>IF(N275="sníž. přenesená",J275,0)</f>
        <v>0</v>
      </c>
      <c r="BI275" s="207">
        <f>IF(N275="nulová",J275,0)</f>
        <v>0</v>
      </c>
      <c r="BJ275" s="25" t="s">
        <v>78</v>
      </c>
      <c r="BK275" s="207">
        <f>ROUND(I275*H275,2)</f>
        <v>0</v>
      </c>
      <c r="BL275" s="25" t="s">
        <v>170</v>
      </c>
      <c r="BM275" s="25" t="s">
        <v>311</v>
      </c>
    </row>
    <row r="276" spans="2:65" s="13" customFormat="1">
      <c r="B276" s="231"/>
      <c r="C276" s="232"/>
      <c r="D276" s="222" t="s">
        <v>172</v>
      </c>
      <c r="E276" s="233" t="s">
        <v>21</v>
      </c>
      <c r="F276" s="234" t="s">
        <v>312</v>
      </c>
      <c r="G276" s="232"/>
      <c r="H276" s="235">
        <v>4.5599999999999996</v>
      </c>
      <c r="I276" s="236"/>
      <c r="J276" s="232"/>
      <c r="K276" s="232"/>
      <c r="L276" s="237"/>
      <c r="M276" s="238"/>
      <c r="N276" s="239"/>
      <c r="O276" s="239"/>
      <c r="P276" s="239"/>
      <c r="Q276" s="239"/>
      <c r="R276" s="239"/>
      <c r="S276" s="239"/>
      <c r="T276" s="240"/>
      <c r="AT276" s="241" t="s">
        <v>172</v>
      </c>
      <c r="AU276" s="241" t="s">
        <v>80</v>
      </c>
      <c r="AV276" s="13" t="s">
        <v>80</v>
      </c>
      <c r="AW276" s="13" t="s">
        <v>35</v>
      </c>
      <c r="AX276" s="13" t="s">
        <v>78</v>
      </c>
      <c r="AY276" s="241" t="s">
        <v>141</v>
      </c>
    </row>
    <row r="277" spans="2:65" s="1" customFormat="1" ht="16.5" customHeight="1">
      <c r="B277" s="42"/>
      <c r="C277" s="195" t="s">
        <v>10</v>
      </c>
      <c r="D277" s="195" t="s">
        <v>142</v>
      </c>
      <c r="E277" s="196" t="s">
        <v>313</v>
      </c>
      <c r="F277" s="197" t="s">
        <v>314</v>
      </c>
      <c r="G277" s="198" t="s">
        <v>168</v>
      </c>
      <c r="H277" s="199">
        <v>126</v>
      </c>
      <c r="I277" s="200"/>
      <c r="J277" s="201">
        <f>ROUND(I277*H277,2)</f>
        <v>0</v>
      </c>
      <c r="K277" s="197" t="s">
        <v>169</v>
      </c>
      <c r="L277" s="62"/>
      <c r="M277" s="202" t="s">
        <v>21</v>
      </c>
      <c r="N277" s="217" t="s">
        <v>42</v>
      </c>
      <c r="O277" s="43"/>
      <c r="P277" s="218">
        <f>O277*H277</f>
        <v>0</v>
      </c>
      <c r="Q277" s="218">
        <v>3.7599999999999999E-3</v>
      </c>
      <c r="R277" s="218">
        <f>Q277*H277</f>
        <v>0.47375999999999996</v>
      </c>
      <c r="S277" s="218">
        <v>0</v>
      </c>
      <c r="T277" s="219">
        <f>S277*H277</f>
        <v>0</v>
      </c>
      <c r="AR277" s="25" t="s">
        <v>170</v>
      </c>
      <c r="AT277" s="25" t="s">
        <v>142</v>
      </c>
      <c r="AU277" s="25" t="s">
        <v>80</v>
      </c>
      <c r="AY277" s="25" t="s">
        <v>141</v>
      </c>
      <c r="BE277" s="207">
        <f>IF(N277="základní",J277,0)</f>
        <v>0</v>
      </c>
      <c r="BF277" s="207">
        <f>IF(N277="snížená",J277,0)</f>
        <v>0</v>
      </c>
      <c r="BG277" s="207">
        <f>IF(N277="zákl. přenesená",J277,0)</f>
        <v>0</v>
      </c>
      <c r="BH277" s="207">
        <f>IF(N277="sníž. přenesená",J277,0)</f>
        <v>0</v>
      </c>
      <c r="BI277" s="207">
        <f>IF(N277="nulová",J277,0)</f>
        <v>0</v>
      </c>
      <c r="BJ277" s="25" t="s">
        <v>78</v>
      </c>
      <c r="BK277" s="207">
        <f>ROUND(I277*H277,2)</f>
        <v>0</v>
      </c>
      <c r="BL277" s="25" t="s">
        <v>170</v>
      </c>
      <c r="BM277" s="25" t="s">
        <v>315</v>
      </c>
    </row>
    <row r="278" spans="2:65" s="13" customFormat="1">
      <c r="B278" s="231"/>
      <c r="C278" s="232"/>
      <c r="D278" s="222" t="s">
        <v>172</v>
      </c>
      <c r="E278" s="233" t="s">
        <v>21</v>
      </c>
      <c r="F278" s="234" t="s">
        <v>316</v>
      </c>
      <c r="G278" s="232"/>
      <c r="H278" s="235">
        <v>126</v>
      </c>
      <c r="I278" s="236"/>
      <c r="J278" s="232"/>
      <c r="K278" s="232"/>
      <c r="L278" s="237"/>
      <c r="M278" s="238"/>
      <c r="N278" s="239"/>
      <c r="O278" s="239"/>
      <c r="P278" s="239"/>
      <c r="Q278" s="239"/>
      <c r="R278" s="239"/>
      <c r="S278" s="239"/>
      <c r="T278" s="240"/>
      <c r="AT278" s="241" t="s">
        <v>172</v>
      </c>
      <c r="AU278" s="241" t="s">
        <v>80</v>
      </c>
      <c r="AV278" s="13" t="s">
        <v>80</v>
      </c>
      <c r="AW278" s="13" t="s">
        <v>35</v>
      </c>
      <c r="AX278" s="13" t="s">
        <v>78</v>
      </c>
      <c r="AY278" s="241" t="s">
        <v>141</v>
      </c>
    </row>
    <row r="279" spans="2:65" s="1" customFormat="1" ht="16.5" customHeight="1">
      <c r="B279" s="42"/>
      <c r="C279" s="195" t="s">
        <v>317</v>
      </c>
      <c r="D279" s="195" t="s">
        <v>142</v>
      </c>
      <c r="E279" s="196" t="s">
        <v>318</v>
      </c>
      <c r="F279" s="197" t="s">
        <v>319</v>
      </c>
      <c r="G279" s="198" t="s">
        <v>168</v>
      </c>
      <c r="H279" s="199">
        <v>380</v>
      </c>
      <c r="I279" s="200"/>
      <c r="J279" s="201">
        <f>ROUND(I279*H279,2)</f>
        <v>0</v>
      </c>
      <c r="K279" s="197" t="s">
        <v>169</v>
      </c>
      <c r="L279" s="62"/>
      <c r="M279" s="202" t="s">
        <v>21</v>
      </c>
      <c r="N279" s="217" t="s">
        <v>42</v>
      </c>
      <c r="O279" s="43"/>
      <c r="P279" s="218">
        <f>O279*H279</f>
        <v>0</v>
      </c>
      <c r="Q279" s="218">
        <v>1.0200000000000001E-2</v>
      </c>
      <c r="R279" s="218">
        <f>Q279*H279</f>
        <v>3.8760000000000003</v>
      </c>
      <c r="S279" s="218">
        <v>0</v>
      </c>
      <c r="T279" s="219">
        <f>S279*H279</f>
        <v>0</v>
      </c>
      <c r="AR279" s="25" t="s">
        <v>170</v>
      </c>
      <c r="AT279" s="25" t="s">
        <v>142</v>
      </c>
      <c r="AU279" s="25" t="s">
        <v>80</v>
      </c>
      <c r="AY279" s="25" t="s">
        <v>141</v>
      </c>
      <c r="BE279" s="207">
        <f>IF(N279="základní",J279,0)</f>
        <v>0</v>
      </c>
      <c r="BF279" s="207">
        <f>IF(N279="snížená",J279,0)</f>
        <v>0</v>
      </c>
      <c r="BG279" s="207">
        <f>IF(N279="zákl. přenesená",J279,0)</f>
        <v>0</v>
      </c>
      <c r="BH279" s="207">
        <f>IF(N279="sníž. přenesená",J279,0)</f>
        <v>0</v>
      </c>
      <c r="BI279" s="207">
        <f>IF(N279="nulová",J279,0)</f>
        <v>0</v>
      </c>
      <c r="BJ279" s="25" t="s">
        <v>78</v>
      </c>
      <c r="BK279" s="207">
        <f>ROUND(I279*H279,2)</f>
        <v>0</v>
      </c>
      <c r="BL279" s="25" t="s">
        <v>170</v>
      </c>
      <c r="BM279" s="25" t="s">
        <v>320</v>
      </c>
    </row>
    <row r="280" spans="2:65" s="13" customFormat="1">
      <c r="B280" s="231"/>
      <c r="C280" s="232"/>
      <c r="D280" s="222" t="s">
        <v>172</v>
      </c>
      <c r="E280" s="233" t="s">
        <v>21</v>
      </c>
      <c r="F280" s="234" t="s">
        <v>321</v>
      </c>
      <c r="G280" s="232"/>
      <c r="H280" s="235">
        <v>380</v>
      </c>
      <c r="I280" s="236"/>
      <c r="J280" s="232"/>
      <c r="K280" s="232"/>
      <c r="L280" s="237"/>
      <c r="M280" s="238"/>
      <c r="N280" s="239"/>
      <c r="O280" s="239"/>
      <c r="P280" s="239"/>
      <c r="Q280" s="239"/>
      <c r="R280" s="239"/>
      <c r="S280" s="239"/>
      <c r="T280" s="240"/>
      <c r="AT280" s="241" t="s">
        <v>172</v>
      </c>
      <c r="AU280" s="241" t="s">
        <v>80</v>
      </c>
      <c r="AV280" s="13" t="s">
        <v>80</v>
      </c>
      <c r="AW280" s="13" t="s">
        <v>35</v>
      </c>
      <c r="AX280" s="13" t="s">
        <v>78</v>
      </c>
      <c r="AY280" s="241" t="s">
        <v>141</v>
      </c>
    </row>
    <row r="281" spans="2:65" s="1" customFormat="1" ht="16.5" customHeight="1">
      <c r="B281" s="42"/>
      <c r="C281" s="195" t="s">
        <v>322</v>
      </c>
      <c r="D281" s="195" t="s">
        <v>142</v>
      </c>
      <c r="E281" s="196" t="s">
        <v>323</v>
      </c>
      <c r="F281" s="197" t="s">
        <v>324</v>
      </c>
      <c r="G281" s="198" t="s">
        <v>168</v>
      </c>
      <c r="H281" s="199">
        <v>12</v>
      </c>
      <c r="I281" s="200"/>
      <c r="J281" s="201">
        <f>ROUND(I281*H281,2)</f>
        <v>0</v>
      </c>
      <c r="K281" s="197" t="s">
        <v>169</v>
      </c>
      <c r="L281" s="62"/>
      <c r="M281" s="202" t="s">
        <v>21</v>
      </c>
      <c r="N281" s="217" t="s">
        <v>42</v>
      </c>
      <c r="O281" s="43"/>
      <c r="P281" s="218">
        <f>O281*H281</f>
        <v>0</v>
      </c>
      <c r="Q281" s="218">
        <v>0.1575</v>
      </c>
      <c r="R281" s="218">
        <f>Q281*H281</f>
        <v>1.8900000000000001</v>
      </c>
      <c r="S281" s="218">
        <v>0</v>
      </c>
      <c r="T281" s="219">
        <f>S281*H281</f>
        <v>0</v>
      </c>
      <c r="AR281" s="25" t="s">
        <v>170</v>
      </c>
      <c r="AT281" s="25" t="s">
        <v>142</v>
      </c>
      <c r="AU281" s="25" t="s">
        <v>80</v>
      </c>
      <c r="AY281" s="25" t="s">
        <v>141</v>
      </c>
      <c r="BE281" s="207">
        <f>IF(N281="základní",J281,0)</f>
        <v>0</v>
      </c>
      <c r="BF281" s="207">
        <f>IF(N281="snížená",J281,0)</f>
        <v>0</v>
      </c>
      <c r="BG281" s="207">
        <f>IF(N281="zákl. přenesená",J281,0)</f>
        <v>0</v>
      </c>
      <c r="BH281" s="207">
        <f>IF(N281="sníž. přenesená",J281,0)</f>
        <v>0</v>
      </c>
      <c r="BI281" s="207">
        <f>IF(N281="nulová",J281,0)</f>
        <v>0</v>
      </c>
      <c r="BJ281" s="25" t="s">
        <v>78</v>
      </c>
      <c r="BK281" s="207">
        <f>ROUND(I281*H281,2)</f>
        <v>0</v>
      </c>
      <c r="BL281" s="25" t="s">
        <v>170</v>
      </c>
      <c r="BM281" s="25" t="s">
        <v>325</v>
      </c>
    </row>
    <row r="282" spans="2:65" s="13" customFormat="1">
      <c r="B282" s="231"/>
      <c r="C282" s="232"/>
      <c r="D282" s="222" t="s">
        <v>172</v>
      </c>
      <c r="E282" s="233" t="s">
        <v>21</v>
      </c>
      <c r="F282" s="234" t="s">
        <v>326</v>
      </c>
      <c r="G282" s="232"/>
      <c r="H282" s="235">
        <v>12</v>
      </c>
      <c r="I282" s="236"/>
      <c r="J282" s="232"/>
      <c r="K282" s="232"/>
      <c r="L282" s="237"/>
      <c r="M282" s="238"/>
      <c r="N282" s="239"/>
      <c r="O282" s="239"/>
      <c r="P282" s="239"/>
      <c r="Q282" s="239"/>
      <c r="R282" s="239"/>
      <c r="S282" s="239"/>
      <c r="T282" s="240"/>
      <c r="AT282" s="241" t="s">
        <v>172</v>
      </c>
      <c r="AU282" s="241" t="s">
        <v>80</v>
      </c>
      <c r="AV282" s="13" t="s">
        <v>80</v>
      </c>
      <c r="AW282" s="13" t="s">
        <v>35</v>
      </c>
      <c r="AX282" s="13" t="s">
        <v>78</v>
      </c>
      <c r="AY282" s="241" t="s">
        <v>141</v>
      </c>
    </row>
    <row r="283" spans="2:65" s="1" customFormat="1" ht="25.5" customHeight="1">
      <c r="B283" s="42"/>
      <c r="C283" s="195" t="s">
        <v>327</v>
      </c>
      <c r="D283" s="195" t="s">
        <v>142</v>
      </c>
      <c r="E283" s="196" t="s">
        <v>328</v>
      </c>
      <c r="F283" s="197" t="s">
        <v>329</v>
      </c>
      <c r="G283" s="198" t="s">
        <v>194</v>
      </c>
      <c r="H283" s="199">
        <v>155.1</v>
      </c>
      <c r="I283" s="200"/>
      <c r="J283" s="201">
        <f>ROUND(I283*H283,2)</f>
        <v>0</v>
      </c>
      <c r="K283" s="197" t="s">
        <v>169</v>
      </c>
      <c r="L283" s="62"/>
      <c r="M283" s="202" t="s">
        <v>21</v>
      </c>
      <c r="N283" s="217" t="s">
        <v>42</v>
      </c>
      <c r="O283" s="43"/>
      <c r="P283" s="218">
        <f>O283*H283</f>
        <v>0</v>
      </c>
      <c r="Q283" s="218">
        <v>1.7000000000000001E-2</v>
      </c>
      <c r="R283" s="218">
        <f>Q283*H283</f>
        <v>2.6367000000000003</v>
      </c>
      <c r="S283" s="218">
        <v>0</v>
      </c>
      <c r="T283" s="219">
        <f>S283*H283</f>
        <v>0</v>
      </c>
      <c r="AR283" s="25" t="s">
        <v>170</v>
      </c>
      <c r="AT283" s="25" t="s">
        <v>142</v>
      </c>
      <c r="AU283" s="25" t="s">
        <v>80</v>
      </c>
      <c r="AY283" s="25" t="s">
        <v>141</v>
      </c>
      <c r="BE283" s="207">
        <f>IF(N283="základní",J283,0)</f>
        <v>0</v>
      </c>
      <c r="BF283" s="207">
        <f>IF(N283="snížená",J283,0)</f>
        <v>0</v>
      </c>
      <c r="BG283" s="207">
        <f>IF(N283="zákl. přenesená",J283,0)</f>
        <v>0</v>
      </c>
      <c r="BH283" s="207">
        <f>IF(N283="sníž. přenesená",J283,0)</f>
        <v>0</v>
      </c>
      <c r="BI283" s="207">
        <f>IF(N283="nulová",J283,0)</f>
        <v>0</v>
      </c>
      <c r="BJ283" s="25" t="s">
        <v>78</v>
      </c>
      <c r="BK283" s="207">
        <f>ROUND(I283*H283,2)</f>
        <v>0</v>
      </c>
      <c r="BL283" s="25" t="s">
        <v>170</v>
      </c>
      <c r="BM283" s="25" t="s">
        <v>330</v>
      </c>
    </row>
    <row r="284" spans="2:65" s="13" customFormat="1">
      <c r="B284" s="231"/>
      <c r="C284" s="232"/>
      <c r="D284" s="222" t="s">
        <v>172</v>
      </c>
      <c r="E284" s="233" t="s">
        <v>21</v>
      </c>
      <c r="F284" s="234" t="s">
        <v>331</v>
      </c>
      <c r="G284" s="232"/>
      <c r="H284" s="235">
        <v>155.1</v>
      </c>
      <c r="I284" s="236"/>
      <c r="J284" s="232"/>
      <c r="K284" s="232"/>
      <c r="L284" s="237"/>
      <c r="M284" s="238"/>
      <c r="N284" s="239"/>
      <c r="O284" s="239"/>
      <c r="P284" s="239"/>
      <c r="Q284" s="239"/>
      <c r="R284" s="239"/>
      <c r="S284" s="239"/>
      <c r="T284" s="240"/>
      <c r="AT284" s="241" t="s">
        <v>172</v>
      </c>
      <c r="AU284" s="241" t="s">
        <v>80</v>
      </c>
      <c r="AV284" s="13" t="s">
        <v>80</v>
      </c>
      <c r="AW284" s="13" t="s">
        <v>35</v>
      </c>
      <c r="AX284" s="13" t="s">
        <v>78</v>
      </c>
      <c r="AY284" s="241" t="s">
        <v>141</v>
      </c>
    </row>
    <row r="285" spans="2:65" s="1" customFormat="1" ht="25.5" customHeight="1">
      <c r="B285" s="42"/>
      <c r="C285" s="195" t="s">
        <v>332</v>
      </c>
      <c r="D285" s="195" t="s">
        <v>142</v>
      </c>
      <c r="E285" s="196" t="s">
        <v>333</v>
      </c>
      <c r="F285" s="197" t="s">
        <v>334</v>
      </c>
      <c r="G285" s="198" t="s">
        <v>194</v>
      </c>
      <c r="H285" s="199">
        <v>371.52</v>
      </c>
      <c r="I285" s="200"/>
      <c r="J285" s="201">
        <f>ROUND(I285*H285,2)</f>
        <v>0</v>
      </c>
      <c r="K285" s="197" t="s">
        <v>169</v>
      </c>
      <c r="L285" s="62"/>
      <c r="M285" s="202" t="s">
        <v>21</v>
      </c>
      <c r="N285" s="217" t="s">
        <v>42</v>
      </c>
      <c r="O285" s="43"/>
      <c r="P285" s="218">
        <f>O285*H285</f>
        <v>0</v>
      </c>
      <c r="Q285" s="218">
        <v>2.8400000000000002E-2</v>
      </c>
      <c r="R285" s="218">
        <f>Q285*H285</f>
        <v>10.551168000000001</v>
      </c>
      <c r="S285" s="218">
        <v>0</v>
      </c>
      <c r="T285" s="219">
        <f>S285*H285</f>
        <v>0</v>
      </c>
      <c r="AR285" s="25" t="s">
        <v>170</v>
      </c>
      <c r="AT285" s="25" t="s">
        <v>142</v>
      </c>
      <c r="AU285" s="25" t="s">
        <v>80</v>
      </c>
      <c r="AY285" s="25" t="s">
        <v>141</v>
      </c>
      <c r="BE285" s="207">
        <f>IF(N285="základní",J285,0)</f>
        <v>0</v>
      </c>
      <c r="BF285" s="207">
        <f>IF(N285="snížená",J285,0)</f>
        <v>0</v>
      </c>
      <c r="BG285" s="207">
        <f>IF(N285="zákl. přenesená",J285,0)</f>
        <v>0</v>
      </c>
      <c r="BH285" s="207">
        <f>IF(N285="sníž. přenesená",J285,0)</f>
        <v>0</v>
      </c>
      <c r="BI285" s="207">
        <f>IF(N285="nulová",J285,0)</f>
        <v>0</v>
      </c>
      <c r="BJ285" s="25" t="s">
        <v>78</v>
      </c>
      <c r="BK285" s="207">
        <f>ROUND(I285*H285,2)</f>
        <v>0</v>
      </c>
      <c r="BL285" s="25" t="s">
        <v>170</v>
      </c>
      <c r="BM285" s="25" t="s">
        <v>335</v>
      </c>
    </row>
    <row r="286" spans="2:65" s="13" customFormat="1">
      <c r="B286" s="231"/>
      <c r="C286" s="232"/>
      <c r="D286" s="222" t="s">
        <v>172</v>
      </c>
      <c r="E286" s="233" t="s">
        <v>21</v>
      </c>
      <c r="F286" s="234" t="s">
        <v>336</v>
      </c>
      <c r="G286" s="232"/>
      <c r="H286" s="235">
        <v>160.32</v>
      </c>
      <c r="I286" s="236"/>
      <c r="J286" s="232"/>
      <c r="K286" s="232"/>
      <c r="L286" s="237"/>
      <c r="M286" s="238"/>
      <c r="N286" s="239"/>
      <c r="O286" s="239"/>
      <c r="P286" s="239"/>
      <c r="Q286" s="239"/>
      <c r="R286" s="239"/>
      <c r="S286" s="239"/>
      <c r="T286" s="240"/>
      <c r="AT286" s="241" t="s">
        <v>172</v>
      </c>
      <c r="AU286" s="241" t="s">
        <v>80</v>
      </c>
      <c r="AV286" s="13" t="s">
        <v>80</v>
      </c>
      <c r="AW286" s="13" t="s">
        <v>35</v>
      </c>
      <c r="AX286" s="13" t="s">
        <v>71</v>
      </c>
      <c r="AY286" s="241" t="s">
        <v>141</v>
      </c>
    </row>
    <row r="287" spans="2:65" s="13" customFormat="1">
      <c r="B287" s="231"/>
      <c r="C287" s="232"/>
      <c r="D287" s="222" t="s">
        <v>172</v>
      </c>
      <c r="E287" s="233" t="s">
        <v>21</v>
      </c>
      <c r="F287" s="234" t="s">
        <v>337</v>
      </c>
      <c r="G287" s="232"/>
      <c r="H287" s="235">
        <v>211.2</v>
      </c>
      <c r="I287" s="236"/>
      <c r="J287" s="232"/>
      <c r="K287" s="232"/>
      <c r="L287" s="237"/>
      <c r="M287" s="238"/>
      <c r="N287" s="239"/>
      <c r="O287" s="239"/>
      <c r="P287" s="239"/>
      <c r="Q287" s="239"/>
      <c r="R287" s="239"/>
      <c r="S287" s="239"/>
      <c r="T287" s="240"/>
      <c r="AT287" s="241" t="s">
        <v>172</v>
      </c>
      <c r="AU287" s="241" t="s">
        <v>80</v>
      </c>
      <c r="AV287" s="13" t="s">
        <v>80</v>
      </c>
      <c r="AW287" s="13" t="s">
        <v>35</v>
      </c>
      <c r="AX287" s="13" t="s">
        <v>71</v>
      </c>
      <c r="AY287" s="241" t="s">
        <v>141</v>
      </c>
    </row>
    <row r="288" spans="2:65" s="14" customFormat="1">
      <c r="B288" s="242"/>
      <c r="C288" s="243"/>
      <c r="D288" s="222" t="s">
        <v>172</v>
      </c>
      <c r="E288" s="244" t="s">
        <v>21</v>
      </c>
      <c r="F288" s="245" t="s">
        <v>176</v>
      </c>
      <c r="G288" s="243"/>
      <c r="H288" s="246">
        <v>371.52</v>
      </c>
      <c r="I288" s="247"/>
      <c r="J288" s="243"/>
      <c r="K288" s="243"/>
      <c r="L288" s="248"/>
      <c r="M288" s="249"/>
      <c r="N288" s="250"/>
      <c r="O288" s="250"/>
      <c r="P288" s="250"/>
      <c r="Q288" s="250"/>
      <c r="R288" s="250"/>
      <c r="S288" s="250"/>
      <c r="T288" s="251"/>
      <c r="AT288" s="252" t="s">
        <v>172</v>
      </c>
      <c r="AU288" s="252" t="s">
        <v>80</v>
      </c>
      <c r="AV288" s="14" t="s">
        <v>170</v>
      </c>
      <c r="AW288" s="14" t="s">
        <v>35</v>
      </c>
      <c r="AX288" s="14" t="s">
        <v>78</v>
      </c>
      <c r="AY288" s="252" t="s">
        <v>141</v>
      </c>
    </row>
    <row r="289" spans="2:65" s="1" customFormat="1" ht="16.5" customHeight="1">
      <c r="B289" s="42"/>
      <c r="C289" s="195" t="s">
        <v>338</v>
      </c>
      <c r="D289" s="195" t="s">
        <v>142</v>
      </c>
      <c r="E289" s="196" t="s">
        <v>339</v>
      </c>
      <c r="F289" s="197" t="s">
        <v>340</v>
      </c>
      <c r="G289" s="198" t="s">
        <v>194</v>
      </c>
      <c r="H289" s="199">
        <v>2355.2550000000001</v>
      </c>
      <c r="I289" s="200"/>
      <c r="J289" s="201">
        <f>ROUND(I289*H289,2)</f>
        <v>0</v>
      </c>
      <c r="K289" s="197" t="s">
        <v>169</v>
      </c>
      <c r="L289" s="62"/>
      <c r="M289" s="202" t="s">
        <v>21</v>
      </c>
      <c r="N289" s="217" t="s">
        <v>42</v>
      </c>
      <c r="O289" s="43"/>
      <c r="P289" s="218">
        <f>O289*H289</f>
        <v>0</v>
      </c>
      <c r="Q289" s="218">
        <v>1.2E-4</v>
      </c>
      <c r="R289" s="218">
        <f>Q289*H289</f>
        <v>0.28263060000000001</v>
      </c>
      <c r="S289" s="218">
        <v>0</v>
      </c>
      <c r="T289" s="219">
        <f>S289*H289</f>
        <v>0</v>
      </c>
      <c r="AR289" s="25" t="s">
        <v>170</v>
      </c>
      <c r="AT289" s="25" t="s">
        <v>142</v>
      </c>
      <c r="AU289" s="25" t="s">
        <v>80</v>
      </c>
      <c r="AY289" s="25" t="s">
        <v>141</v>
      </c>
      <c r="BE289" s="207">
        <f>IF(N289="základní",J289,0)</f>
        <v>0</v>
      </c>
      <c r="BF289" s="207">
        <f>IF(N289="snížená",J289,0)</f>
        <v>0</v>
      </c>
      <c r="BG289" s="207">
        <f>IF(N289="zákl. přenesená",J289,0)</f>
        <v>0</v>
      </c>
      <c r="BH289" s="207">
        <f>IF(N289="sníž. přenesená",J289,0)</f>
        <v>0</v>
      </c>
      <c r="BI289" s="207">
        <f>IF(N289="nulová",J289,0)</f>
        <v>0</v>
      </c>
      <c r="BJ289" s="25" t="s">
        <v>78</v>
      </c>
      <c r="BK289" s="207">
        <f>ROUND(I289*H289,2)</f>
        <v>0</v>
      </c>
      <c r="BL289" s="25" t="s">
        <v>170</v>
      </c>
      <c r="BM289" s="25" t="s">
        <v>341</v>
      </c>
    </row>
    <row r="290" spans="2:65" s="13" customFormat="1">
      <c r="B290" s="231"/>
      <c r="C290" s="232"/>
      <c r="D290" s="222" t="s">
        <v>172</v>
      </c>
      <c r="E290" s="233" t="s">
        <v>21</v>
      </c>
      <c r="F290" s="234" t="s">
        <v>342</v>
      </c>
      <c r="G290" s="232"/>
      <c r="H290" s="235">
        <v>123.01</v>
      </c>
      <c r="I290" s="236"/>
      <c r="J290" s="232"/>
      <c r="K290" s="232"/>
      <c r="L290" s="237"/>
      <c r="M290" s="238"/>
      <c r="N290" s="239"/>
      <c r="O290" s="239"/>
      <c r="P290" s="239"/>
      <c r="Q290" s="239"/>
      <c r="R290" s="239"/>
      <c r="S290" s="239"/>
      <c r="T290" s="240"/>
      <c r="AT290" s="241" t="s">
        <v>172</v>
      </c>
      <c r="AU290" s="241" t="s">
        <v>80</v>
      </c>
      <c r="AV290" s="13" t="s">
        <v>80</v>
      </c>
      <c r="AW290" s="13" t="s">
        <v>35</v>
      </c>
      <c r="AX290" s="13" t="s">
        <v>71</v>
      </c>
      <c r="AY290" s="241" t="s">
        <v>141</v>
      </c>
    </row>
    <row r="291" spans="2:65" s="15" customFormat="1">
      <c r="B291" s="253"/>
      <c r="C291" s="254"/>
      <c r="D291" s="222" t="s">
        <v>172</v>
      </c>
      <c r="E291" s="255" t="s">
        <v>21</v>
      </c>
      <c r="F291" s="256" t="s">
        <v>343</v>
      </c>
      <c r="G291" s="254"/>
      <c r="H291" s="257">
        <v>123.01</v>
      </c>
      <c r="I291" s="258"/>
      <c r="J291" s="254"/>
      <c r="K291" s="254"/>
      <c r="L291" s="259"/>
      <c r="M291" s="260"/>
      <c r="N291" s="261"/>
      <c r="O291" s="261"/>
      <c r="P291" s="261"/>
      <c r="Q291" s="261"/>
      <c r="R291" s="261"/>
      <c r="S291" s="261"/>
      <c r="T291" s="262"/>
      <c r="AT291" s="263" t="s">
        <v>172</v>
      </c>
      <c r="AU291" s="263" t="s">
        <v>80</v>
      </c>
      <c r="AV291" s="15" t="s">
        <v>140</v>
      </c>
      <c r="AW291" s="15" t="s">
        <v>35</v>
      </c>
      <c r="AX291" s="15" t="s">
        <v>71</v>
      </c>
      <c r="AY291" s="263" t="s">
        <v>141</v>
      </c>
    </row>
    <row r="292" spans="2:65" s="13" customFormat="1">
      <c r="B292" s="231"/>
      <c r="C292" s="232"/>
      <c r="D292" s="222" t="s">
        <v>172</v>
      </c>
      <c r="E292" s="233" t="s">
        <v>21</v>
      </c>
      <c r="F292" s="234" t="s">
        <v>344</v>
      </c>
      <c r="G292" s="232"/>
      <c r="H292" s="235">
        <v>276.3</v>
      </c>
      <c r="I292" s="236"/>
      <c r="J292" s="232"/>
      <c r="K292" s="232"/>
      <c r="L292" s="237"/>
      <c r="M292" s="238"/>
      <c r="N292" s="239"/>
      <c r="O292" s="239"/>
      <c r="P292" s="239"/>
      <c r="Q292" s="239"/>
      <c r="R292" s="239"/>
      <c r="S292" s="239"/>
      <c r="T292" s="240"/>
      <c r="AT292" s="241" t="s">
        <v>172</v>
      </c>
      <c r="AU292" s="241" t="s">
        <v>80</v>
      </c>
      <c r="AV292" s="13" t="s">
        <v>80</v>
      </c>
      <c r="AW292" s="13" t="s">
        <v>35</v>
      </c>
      <c r="AX292" s="13" t="s">
        <v>71</v>
      </c>
      <c r="AY292" s="241" t="s">
        <v>141</v>
      </c>
    </row>
    <row r="293" spans="2:65" s="13" customFormat="1">
      <c r="B293" s="231"/>
      <c r="C293" s="232"/>
      <c r="D293" s="222" t="s">
        <v>172</v>
      </c>
      <c r="E293" s="233" t="s">
        <v>21</v>
      </c>
      <c r="F293" s="234" t="s">
        <v>345</v>
      </c>
      <c r="G293" s="232"/>
      <c r="H293" s="235">
        <v>659.7</v>
      </c>
      <c r="I293" s="236"/>
      <c r="J293" s="232"/>
      <c r="K293" s="232"/>
      <c r="L293" s="237"/>
      <c r="M293" s="238"/>
      <c r="N293" s="239"/>
      <c r="O293" s="239"/>
      <c r="P293" s="239"/>
      <c r="Q293" s="239"/>
      <c r="R293" s="239"/>
      <c r="S293" s="239"/>
      <c r="T293" s="240"/>
      <c r="AT293" s="241" t="s">
        <v>172</v>
      </c>
      <c r="AU293" s="241" t="s">
        <v>80</v>
      </c>
      <c r="AV293" s="13" t="s">
        <v>80</v>
      </c>
      <c r="AW293" s="13" t="s">
        <v>35</v>
      </c>
      <c r="AX293" s="13" t="s">
        <v>71</v>
      </c>
      <c r="AY293" s="241" t="s">
        <v>141</v>
      </c>
    </row>
    <row r="294" spans="2:65" s="13" customFormat="1">
      <c r="B294" s="231"/>
      <c r="C294" s="232"/>
      <c r="D294" s="222" t="s">
        <v>172</v>
      </c>
      <c r="E294" s="233" t="s">
        <v>21</v>
      </c>
      <c r="F294" s="234" t="s">
        <v>346</v>
      </c>
      <c r="G294" s="232"/>
      <c r="H294" s="235">
        <v>367.5</v>
      </c>
      <c r="I294" s="236"/>
      <c r="J294" s="232"/>
      <c r="K294" s="232"/>
      <c r="L294" s="237"/>
      <c r="M294" s="238"/>
      <c r="N294" s="239"/>
      <c r="O294" s="239"/>
      <c r="P294" s="239"/>
      <c r="Q294" s="239"/>
      <c r="R294" s="239"/>
      <c r="S294" s="239"/>
      <c r="T294" s="240"/>
      <c r="AT294" s="241" t="s">
        <v>172</v>
      </c>
      <c r="AU294" s="241" t="s">
        <v>80</v>
      </c>
      <c r="AV294" s="13" t="s">
        <v>80</v>
      </c>
      <c r="AW294" s="13" t="s">
        <v>35</v>
      </c>
      <c r="AX294" s="13" t="s">
        <v>71</v>
      </c>
      <c r="AY294" s="241" t="s">
        <v>141</v>
      </c>
    </row>
    <row r="295" spans="2:65" s="13" customFormat="1" ht="27">
      <c r="B295" s="231"/>
      <c r="C295" s="232"/>
      <c r="D295" s="222" t="s">
        <v>172</v>
      </c>
      <c r="E295" s="233" t="s">
        <v>21</v>
      </c>
      <c r="F295" s="234" t="s">
        <v>347</v>
      </c>
      <c r="G295" s="232"/>
      <c r="H295" s="235">
        <v>2103.9499999999998</v>
      </c>
      <c r="I295" s="236"/>
      <c r="J295" s="232"/>
      <c r="K295" s="232"/>
      <c r="L295" s="237"/>
      <c r="M295" s="238"/>
      <c r="N295" s="239"/>
      <c r="O295" s="239"/>
      <c r="P295" s="239"/>
      <c r="Q295" s="239"/>
      <c r="R295" s="239"/>
      <c r="S295" s="239"/>
      <c r="T295" s="240"/>
      <c r="AT295" s="241" t="s">
        <v>172</v>
      </c>
      <c r="AU295" s="241" t="s">
        <v>80</v>
      </c>
      <c r="AV295" s="13" t="s">
        <v>80</v>
      </c>
      <c r="AW295" s="13" t="s">
        <v>35</v>
      </c>
      <c r="AX295" s="13" t="s">
        <v>71</v>
      </c>
      <c r="AY295" s="241" t="s">
        <v>141</v>
      </c>
    </row>
    <row r="296" spans="2:65" s="13" customFormat="1">
      <c r="B296" s="231"/>
      <c r="C296" s="232"/>
      <c r="D296" s="222" t="s">
        <v>172</v>
      </c>
      <c r="E296" s="233" t="s">
        <v>21</v>
      </c>
      <c r="F296" s="234" t="s">
        <v>348</v>
      </c>
      <c r="G296" s="232"/>
      <c r="H296" s="235">
        <v>443.8</v>
      </c>
      <c r="I296" s="236"/>
      <c r="J296" s="232"/>
      <c r="K296" s="232"/>
      <c r="L296" s="237"/>
      <c r="M296" s="238"/>
      <c r="N296" s="239"/>
      <c r="O296" s="239"/>
      <c r="P296" s="239"/>
      <c r="Q296" s="239"/>
      <c r="R296" s="239"/>
      <c r="S296" s="239"/>
      <c r="T296" s="240"/>
      <c r="AT296" s="241" t="s">
        <v>172</v>
      </c>
      <c r="AU296" s="241" t="s">
        <v>80</v>
      </c>
      <c r="AV296" s="13" t="s">
        <v>80</v>
      </c>
      <c r="AW296" s="13" t="s">
        <v>35</v>
      </c>
      <c r="AX296" s="13" t="s">
        <v>71</v>
      </c>
      <c r="AY296" s="241" t="s">
        <v>141</v>
      </c>
    </row>
    <row r="297" spans="2:65" s="13" customFormat="1">
      <c r="B297" s="231"/>
      <c r="C297" s="232"/>
      <c r="D297" s="222" t="s">
        <v>172</v>
      </c>
      <c r="E297" s="233" t="s">
        <v>21</v>
      </c>
      <c r="F297" s="234" t="s">
        <v>349</v>
      </c>
      <c r="G297" s="232"/>
      <c r="H297" s="235">
        <v>180.1</v>
      </c>
      <c r="I297" s="236"/>
      <c r="J297" s="232"/>
      <c r="K297" s="232"/>
      <c r="L297" s="237"/>
      <c r="M297" s="238"/>
      <c r="N297" s="239"/>
      <c r="O297" s="239"/>
      <c r="P297" s="239"/>
      <c r="Q297" s="239"/>
      <c r="R297" s="239"/>
      <c r="S297" s="239"/>
      <c r="T297" s="240"/>
      <c r="AT297" s="241" t="s">
        <v>172</v>
      </c>
      <c r="AU297" s="241" t="s">
        <v>80</v>
      </c>
      <c r="AV297" s="13" t="s">
        <v>80</v>
      </c>
      <c r="AW297" s="13" t="s">
        <v>35</v>
      </c>
      <c r="AX297" s="13" t="s">
        <v>71</v>
      </c>
      <c r="AY297" s="241" t="s">
        <v>141</v>
      </c>
    </row>
    <row r="298" spans="2:65" s="15" customFormat="1">
      <c r="B298" s="253"/>
      <c r="C298" s="254"/>
      <c r="D298" s="222" t="s">
        <v>172</v>
      </c>
      <c r="E298" s="255" t="s">
        <v>21</v>
      </c>
      <c r="F298" s="256" t="s">
        <v>350</v>
      </c>
      <c r="G298" s="254"/>
      <c r="H298" s="257">
        <v>4031.35</v>
      </c>
      <c r="I298" s="258"/>
      <c r="J298" s="254"/>
      <c r="K298" s="254"/>
      <c r="L298" s="259"/>
      <c r="M298" s="260"/>
      <c r="N298" s="261"/>
      <c r="O298" s="261"/>
      <c r="P298" s="261"/>
      <c r="Q298" s="261"/>
      <c r="R298" s="261"/>
      <c r="S298" s="261"/>
      <c r="T298" s="262"/>
      <c r="AT298" s="263" t="s">
        <v>172</v>
      </c>
      <c r="AU298" s="263" t="s">
        <v>80</v>
      </c>
      <c r="AV298" s="15" t="s">
        <v>140</v>
      </c>
      <c r="AW298" s="15" t="s">
        <v>35</v>
      </c>
      <c r="AX298" s="15" t="s">
        <v>71</v>
      </c>
      <c r="AY298" s="263" t="s">
        <v>141</v>
      </c>
    </row>
    <row r="299" spans="2:65" s="13" customFormat="1">
      <c r="B299" s="231"/>
      <c r="C299" s="232"/>
      <c r="D299" s="222" t="s">
        <v>172</v>
      </c>
      <c r="E299" s="233" t="s">
        <v>21</v>
      </c>
      <c r="F299" s="234" t="s">
        <v>351</v>
      </c>
      <c r="G299" s="232"/>
      <c r="H299" s="235">
        <v>260.60000000000002</v>
      </c>
      <c r="I299" s="236"/>
      <c r="J299" s="232"/>
      <c r="K299" s="232"/>
      <c r="L299" s="237"/>
      <c r="M299" s="238"/>
      <c r="N299" s="239"/>
      <c r="O299" s="239"/>
      <c r="P299" s="239"/>
      <c r="Q299" s="239"/>
      <c r="R299" s="239"/>
      <c r="S299" s="239"/>
      <c r="T299" s="240"/>
      <c r="AT299" s="241" t="s">
        <v>172</v>
      </c>
      <c r="AU299" s="241" t="s">
        <v>80</v>
      </c>
      <c r="AV299" s="13" t="s">
        <v>80</v>
      </c>
      <c r="AW299" s="13" t="s">
        <v>35</v>
      </c>
      <c r="AX299" s="13" t="s">
        <v>71</v>
      </c>
      <c r="AY299" s="241" t="s">
        <v>141</v>
      </c>
    </row>
    <row r="300" spans="2:65" s="13" customFormat="1">
      <c r="B300" s="231"/>
      <c r="C300" s="232"/>
      <c r="D300" s="222" t="s">
        <v>172</v>
      </c>
      <c r="E300" s="233" t="s">
        <v>21</v>
      </c>
      <c r="F300" s="234" t="s">
        <v>352</v>
      </c>
      <c r="G300" s="232"/>
      <c r="H300" s="235">
        <v>295.55</v>
      </c>
      <c r="I300" s="236"/>
      <c r="J300" s="232"/>
      <c r="K300" s="232"/>
      <c r="L300" s="237"/>
      <c r="M300" s="238"/>
      <c r="N300" s="239"/>
      <c r="O300" s="239"/>
      <c r="P300" s="239"/>
      <c r="Q300" s="239"/>
      <c r="R300" s="239"/>
      <c r="S300" s="239"/>
      <c r="T300" s="240"/>
      <c r="AT300" s="241" t="s">
        <v>172</v>
      </c>
      <c r="AU300" s="241" t="s">
        <v>80</v>
      </c>
      <c r="AV300" s="13" t="s">
        <v>80</v>
      </c>
      <c r="AW300" s="13" t="s">
        <v>35</v>
      </c>
      <c r="AX300" s="13" t="s">
        <v>71</v>
      </c>
      <c r="AY300" s="241" t="s">
        <v>141</v>
      </c>
    </row>
    <row r="301" spans="2:65" s="15" customFormat="1">
      <c r="B301" s="253"/>
      <c r="C301" s="254"/>
      <c r="D301" s="222" t="s">
        <v>172</v>
      </c>
      <c r="E301" s="255" t="s">
        <v>21</v>
      </c>
      <c r="F301" s="256" t="s">
        <v>353</v>
      </c>
      <c r="G301" s="254"/>
      <c r="H301" s="257">
        <v>556.15</v>
      </c>
      <c r="I301" s="258"/>
      <c r="J301" s="254"/>
      <c r="K301" s="254"/>
      <c r="L301" s="259"/>
      <c r="M301" s="260"/>
      <c r="N301" s="261"/>
      <c r="O301" s="261"/>
      <c r="P301" s="261"/>
      <c r="Q301" s="261"/>
      <c r="R301" s="261"/>
      <c r="S301" s="261"/>
      <c r="T301" s="262"/>
      <c r="AT301" s="263" t="s">
        <v>172</v>
      </c>
      <c r="AU301" s="263" t="s">
        <v>80</v>
      </c>
      <c r="AV301" s="15" t="s">
        <v>140</v>
      </c>
      <c r="AW301" s="15" t="s">
        <v>35</v>
      </c>
      <c r="AX301" s="15" t="s">
        <v>71</v>
      </c>
      <c r="AY301" s="263" t="s">
        <v>141</v>
      </c>
    </row>
    <row r="302" spans="2:65" s="14" customFormat="1">
      <c r="B302" s="242"/>
      <c r="C302" s="243"/>
      <c r="D302" s="222" t="s">
        <v>172</v>
      </c>
      <c r="E302" s="244" t="s">
        <v>21</v>
      </c>
      <c r="F302" s="245" t="s">
        <v>176</v>
      </c>
      <c r="G302" s="243"/>
      <c r="H302" s="246">
        <v>4710.51</v>
      </c>
      <c r="I302" s="247"/>
      <c r="J302" s="243"/>
      <c r="K302" s="243"/>
      <c r="L302" s="248"/>
      <c r="M302" s="249"/>
      <c r="N302" s="250"/>
      <c r="O302" s="250"/>
      <c r="P302" s="250"/>
      <c r="Q302" s="250"/>
      <c r="R302" s="250"/>
      <c r="S302" s="250"/>
      <c r="T302" s="251"/>
      <c r="AT302" s="252" t="s">
        <v>172</v>
      </c>
      <c r="AU302" s="252" t="s">
        <v>80</v>
      </c>
      <c r="AV302" s="14" t="s">
        <v>170</v>
      </c>
      <c r="AW302" s="14" t="s">
        <v>35</v>
      </c>
      <c r="AX302" s="14" t="s">
        <v>71</v>
      </c>
      <c r="AY302" s="252" t="s">
        <v>141</v>
      </c>
    </row>
    <row r="303" spans="2:65" s="13" customFormat="1">
      <c r="B303" s="231"/>
      <c r="C303" s="232"/>
      <c r="D303" s="222" t="s">
        <v>172</v>
      </c>
      <c r="E303" s="233" t="s">
        <v>21</v>
      </c>
      <c r="F303" s="234" t="s">
        <v>354</v>
      </c>
      <c r="G303" s="232"/>
      <c r="H303" s="235">
        <v>2355.2550000000001</v>
      </c>
      <c r="I303" s="236"/>
      <c r="J303" s="232"/>
      <c r="K303" s="232"/>
      <c r="L303" s="237"/>
      <c r="M303" s="238"/>
      <c r="N303" s="239"/>
      <c r="O303" s="239"/>
      <c r="P303" s="239"/>
      <c r="Q303" s="239"/>
      <c r="R303" s="239"/>
      <c r="S303" s="239"/>
      <c r="T303" s="240"/>
      <c r="AT303" s="241" t="s">
        <v>172</v>
      </c>
      <c r="AU303" s="241" t="s">
        <v>80</v>
      </c>
      <c r="AV303" s="13" t="s">
        <v>80</v>
      </c>
      <c r="AW303" s="13" t="s">
        <v>35</v>
      </c>
      <c r="AX303" s="13" t="s">
        <v>71</v>
      </c>
      <c r="AY303" s="241" t="s">
        <v>141</v>
      </c>
    </row>
    <row r="304" spans="2:65" s="14" customFormat="1">
      <c r="B304" s="242"/>
      <c r="C304" s="243"/>
      <c r="D304" s="222" t="s">
        <v>172</v>
      </c>
      <c r="E304" s="244" t="s">
        <v>21</v>
      </c>
      <c r="F304" s="245" t="s">
        <v>176</v>
      </c>
      <c r="G304" s="243"/>
      <c r="H304" s="246">
        <v>2355.2550000000001</v>
      </c>
      <c r="I304" s="247"/>
      <c r="J304" s="243"/>
      <c r="K304" s="243"/>
      <c r="L304" s="248"/>
      <c r="M304" s="249"/>
      <c r="N304" s="250"/>
      <c r="O304" s="250"/>
      <c r="P304" s="250"/>
      <c r="Q304" s="250"/>
      <c r="R304" s="250"/>
      <c r="S304" s="250"/>
      <c r="T304" s="251"/>
      <c r="AT304" s="252" t="s">
        <v>172</v>
      </c>
      <c r="AU304" s="252" t="s">
        <v>80</v>
      </c>
      <c r="AV304" s="14" t="s">
        <v>170</v>
      </c>
      <c r="AW304" s="14" t="s">
        <v>35</v>
      </c>
      <c r="AX304" s="14" t="s">
        <v>78</v>
      </c>
      <c r="AY304" s="252" t="s">
        <v>141</v>
      </c>
    </row>
    <row r="305" spans="2:65" s="1" customFormat="1" ht="16.5" customHeight="1">
      <c r="B305" s="42"/>
      <c r="C305" s="195" t="s">
        <v>9</v>
      </c>
      <c r="D305" s="195" t="s">
        <v>142</v>
      </c>
      <c r="E305" s="196" t="s">
        <v>355</v>
      </c>
      <c r="F305" s="197" t="s">
        <v>356</v>
      </c>
      <c r="G305" s="198" t="s">
        <v>194</v>
      </c>
      <c r="H305" s="199">
        <v>500</v>
      </c>
      <c r="I305" s="200"/>
      <c r="J305" s="201">
        <f>ROUND(I305*H305,2)</f>
        <v>0</v>
      </c>
      <c r="K305" s="197" t="s">
        <v>169</v>
      </c>
      <c r="L305" s="62"/>
      <c r="M305" s="202" t="s">
        <v>21</v>
      </c>
      <c r="N305" s="217" t="s">
        <v>42</v>
      </c>
      <c r="O305" s="43"/>
      <c r="P305" s="218">
        <f>O305*H305</f>
        <v>0</v>
      </c>
      <c r="Q305" s="218">
        <v>2.4000000000000001E-4</v>
      </c>
      <c r="R305" s="218">
        <f>Q305*H305</f>
        <v>0.12000000000000001</v>
      </c>
      <c r="S305" s="218">
        <v>0</v>
      </c>
      <c r="T305" s="219">
        <f>S305*H305</f>
        <v>0</v>
      </c>
      <c r="AR305" s="25" t="s">
        <v>170</v>
      </c>
      <c r="AT305" s="25" t="s">
        <v>142</v>
      </c>
      <c r="AU305" s="25" t="s">
        <v>80</v>
      </c>
      <c r="AY305" s="25" t="s">
        <v>141</v>
      </c>
      <c r="BE305" s="207">
        <f>IF(N305="základní",J305,0)</f>
        <v>0</v>
      </c>
      <c r="BF305" s="207">
        <f>IF(N305="snížená",J305,0)</f>
        <v>0</v>
      </c>
      <c r="BG305" s="207">
        <f>IF(N305="zákl. přenesená",J305,0)</f>
        <v>0</v>
      </c>
      <c r="BH305" s="207">
        <f>IF(N305="sníž. přenesená",J305,0)</f>
        <v>0</v>
      </c>
      <c r="BI305" s="207">
        <f>IF(N305="nulová",J305,0)</f>
        <v>0</v>
      </c>
      <c r="BJ305" s="25" t="s">
        <v>78</v>
      </c>
      <c r="BK305" s="207">
        <f>ROUND(I305*H305,2)</f>
        <v>0</v>
      </c>
      <c r="BL305" s="25" t="s">
        <v>170</v>
      </c>
      <c r="BM305" s="25" t="s">
        <v>357</v>
      </c>
    </row>
    <row r="306" spans="2:65" s="1" customFormat="1" ht="25.5" customHeight="1">
      <c r="B306" s="42"/>
      <c r="C306" s="195" t="s">
        <v>358</v>
      </c>
      <c r="D306" s="195" t="s">
        <v>142</v>
      </c>
      <c r="E306" s="196" t="s">
        <v>359</v>
      </c>
      <c r="F306" s="197" t="s">
        <v>360</v>
      </c>
      <c r="G306" s="198" t="s">
        <v>179</v>
      </c>
      <c r="H306" s="199">
        <v>0.58499999999999996</v>
      </c>
      <c r="I306" s="200"/>
      <c r="J306" s="201">
        <f>ROUND(I306*H306,2)</f>
        <v>0</v>
      </c>
      <c r="K306" s="197" t="s">
        <v>169</v>
      </c>
      <c r="L306" s="62"/>
      <c r="M306" s="202" t="s">
        <v>21</v>
      </c>
      <c r="N306" s="217" t="s">
        <v>42</v>
      </c>
      <c r="O306" s="43"/>
      <c r="P306" s="218">
        <f>O306*H306</f>
        <v>0</v>
      </c>
      <c r="Q306" s="218">
        <v>2.2563399999999998</v>
      </c>
      <c r="R306" s="218">
        <f>Q306*H306</f>
        <v>1.3199588999999998</v>
      </c>
      <c r="S306" s="218">
        <v>0</v>
      </c>
      <c r="T306" s="219">
        <f>S306*H306</f>
        <v>0</v>
      </c>
      <c r="AR306" s="25" t="s">
        <v>170</v>
      </c>
      <c r="AT306" s="25" t="s">
        <v>142</v>
      </c>
      <c r="AU306" s="25" t="s">
        <v>80</v>
      </c>
      <c r="AY306" s="25" t="s">
        <v>141</v>
      </c>
      <c r="BE306" s="207">
        <f>IF(N306="základní",J306,0)</f>
        <v>0</v>
      </c>
      <c r="BF306" s="207">
        <f>IF(N306="snížená",J306,0)</f>
        <v>0</v>
      </c>
      <c r="BG306" s="207">
        <f>IF(N306="zákl. přenesená",J306,0)</f>
        <v>0</v>
      </c>
      <c r="BH306" s="207">
        <f>IF(N306="sníž. přenesená",J306,0)</f>
        <v>0</v>
      </c>
      <c r="BI306" s="207">
        <f>IF(N306="nulová",J306,0)</f>
        <v>0</v>
      </c>
      <c r="BJ306" s="25" t="s">
        <v>78</v>
      </c>
      <c r="BK306" s="207">
        <f>ROUND(I306*H306,2)</f>
        <v>0</v>
      </c>
      <c r="BL306" s="25" t="s">
        <v>170</v>
      </c>
      <c r="BM306" s="25" t="s">
        <v>361</v>
      </c>
    </row>
    <row r="307" spans="2:65" s="13" customFormat="1">
      <c r="B307" s="231"/>
      <c r="C307" s="232"/>
      <c r="D307" s="222" t="s">
        <v>172</v>
      </c>
      <c r="E307" s="233" t="s">
        <v>21</v>
      </c>
      <c r="F307" s="234" t="s">
        <v>362</v>
      </c>
      <c r="G307" s="232"/>
      <c r="H307" s="235">
        <v>0.58499999999999996</v>
      </c>
      <c r="I307" s="236"/>
      <c r="J307" s="232"/>
      <c r="K307" s="232"/>
      <c r="L307" s="237"/>
      <c r="M307" s="238"/>
      <c r="N307" s="239"/>
      <c r="O307" s="239"/>
      <c r="P307" s="239"/>
      <c r="Q307" s="239"/>
      <c r="R307" s="239"/>
      <c r="S307" s="239"/>
      <c r="T307" s="240"/>
      <c r="AT307" s="241" t="s">
        <v>172</v>
      </c>
      <c r="AU307" s="241" t="s">
        <v>80</v>
      </c>
      <c r="AV307" s="13" t="s">
        <v>80</v>
      </c>
      <c r="AW307" s="13" t="s">
        <v>35</v>
      </c>
      <c r="AX307" s="13" t="s">
        <v>78</v>
      </c>
      <c r="AY307" s="241" t="s">
        <v>141</v>
      </c>
    </row>
    <row r="308" spans="2:65" s="10" customFormat="1" ht="29.85" customHeight="1">
      <c r="B308" s="181"/>
      <c r="C308" s="182"/>
      <c r="D308" s="183" t="s">
        <v>70</v>
      </c>
      <c r="E308" s="215" t="s">
        <v>216</v>
      </c>
      <c r="F308" s="215" t="s">
        <v>363</v>
      </c>
      <c r="G308" s="182"/>
      <c r="H308" s="182"/>
      <c r="I308" s="185"/>
      <c r="J308" s="216">
        <f>BK308</f>
        <v>0</v>
      </c>
      <c r="K308" s="182"/>
      <c r="L308" s="187"/>
      <c r="M308" s="188"/>
      <c r="N308" s="189"/>
      <c r="O308" s="189"/>
      <c r="P308" s="190">
        <f>SUM(P309:P451)</f>
        <v>0</v>
      </c>
      <c r="Q308" s="189"/>
      <c r="R308" s="190">
        <f>SUM(R309:R451)</f>
        <v>0.72776160000000001</v>
      </c>
      <c r="S308" s="189"/>
      <c r="T308" s="191">
        <f>SUM(T309:T451)</f>
        <v>80.523268000000002</v>
      </c>
      <c r="AR308" s="192" t="s">
        <v>78</v>
      </c>
      <c r="AT308" s="193" t="s">
        <v>70</v>
      </c>
      <c r="AU308" s="193" t="s">
        <v>78</v>
      </c>
      <c r="AY308" s="192" t="s">
        <v>141</v>
      </c>
      <c r="BK308" s="194">
        <f>SUM(BK309:BK451)</f>
        <v>0</v>
      </c>
    </row>
    <row r="309" spans="2:65" s="1" customFormat="1" ht="25.5" customHeight="1">
      <c r="B309" s="42"/>
      <c r="C309" s="195" t="s">
        <v>364</v>
      </c>
      <c r="D309" s="195" t="s">
        <v>142</v>
      </c>
      <c r="E309" s="196" t="s">
        <v>365</v>
      </c>
      <c r="F309" s="197" t="s">
        <v>366</v>
      </c>
      <c r="G309" s="198" t="s">
        <v>179</v>
      </c>
      <c r="H309" s="199">
        <v>6718</v>
      </c>
      <c r="I309" s="200"/>
      <c r="J309" s="201">
        <f>ROUND(I309*H309,2)</f>
        <v>0</v>
      </c>
      <c r="K309" s="197" t="s">
        <v>169</v>
      </c>
      <c r="L309" s="62"/>
      <c r="M309" s="202" t="s">
        <v>21</v>
      </c>
      <c r="N309" s="217" t="s">
        <v>42</v>
      </c>
      <c r="O309" s="43"/>
      <c r="P309" s="218">
        <f>O309*H309</f>
        <v>0</v>
      </c>
      <c r="Q309" s="218">
        <v>0</v>
      </c>
      <c r="R309" s="218">
        <f>Q309*H309</f>
        <v>0</v>
      </c>
      <c r="S309" s="218">
        <v>0</v>
      </c>
      <c r="T309" s="219">
        <f>S309*H309</f>
        <v>0</v>
      </c>
      <c r="AR309" s="25" t="s">
        <v>170</v>
      </c>
      <c r="AT309" s="25" t="s">
        <v>142</v>
      </c>
      <c r="AU309" s="25" t="s">
        <v>80</v>
      </c>
      <c r="AY309" s="25" t="s">
        <v>141</v>
      </c>
      <c r="BE309" s="207">
        <f>IF(N309="základní",J309,0)</f>
        <v>0</v>
      </c>
      <c r="BF309" s="207">
        <f>IF(N309="snížená",J309,0)</f>
        <v>0</v>
      </c>
      <c r="BG309" s="207">
        <f>IF(N309="zákl. přenesená",J309,0)</f>
        <v>0</v>
      </c>
      <c r="BH309" s="207">
        <f>IF(N309="sníž. přenesená",J309,0)</f>
        <v>0</v>
      </c>
      <c r="BI309" s="207">
        <f>IF(N309="nulová",J309,0)</f>
        <v>0</v>
      </c>
      <c r="BJ309" s="25" t="s">
        <v>78</v>
      </c>
      <c r="BK309" s="207">
        <f>ROUND(I309*H309,2)</f>
        <v>0</v>
      </c>
      <c r="BL309" s="25" t="s">
        <v>170</v>
      </c>
      <c r="BM309" s="25" t="s">
        <v>367</v>
      </c>
    </row>
    <row r="310" spans="2:65" s="12" customFormat="1">
      <c r="B310" s="220"/>
      <c r="C310" s="221"/>
      <c r="D310" s="222" t="s">
        <v>172</v>
      </c>
      <c r="E310" s="223" t="s">
        <v>21</v>
      </c>
      <c r="F310" s="224" t="s">
        <v>368</v>
      </c>
      <c r="G310" s="221"/>
      <c r="H310" s="223" t="s">
        <v>21</v>
      </c>
      <c r="I310" s="225"/>
      <c r="J310" s="221"/>
      <c r="K310" s="221"/>
      <c r="L310" s="226"/>
      <c r="M310" s="227"/>
      <c r="N310" s="228"/>
      <c r="O310" s="228"/>
      <c r="P310" s="228"/>
      <c r="Q310" s="228"/>
      <c r="R310" s="228"/>
      <c r="S310" s="228"/>
      <c r="T310" s="229"/>
      <c r="AT310" s="230" t="s">
        <v>172</v>
      </c>
      <c r="AU310" s="230" t="s">
        <v>80</v>
      </c>
      <c r="AV310" s="12" t="s">
        <v>78</v>
      </c>
      <c r="AW310" s="12" t="s">
        <v>35</v>
      </c>
      <c r="AX310" s="12" t="s">
        <v>71</v>
      </c>
      <c r="AY310" s="230" t="s">
        <v>141</v>
      </c>
    </row>
    <row r="311" spans="2:65" s="12" customFormat="1">
      <c r="B311" s="220"/>
      <c r="C311" s="221"/>
      <c r="D311" s="222" t="s">
        <v>172</v>
      </c>
      <c r="E311" s="223" t="s">
        <v>21</v>
      </c>
      <c r="F311" s="224" t="s">
        <v>369</v>
      </c>
      <c r="G311" s="221"/>
      <c r="H311" s="223" t="s">
        <v>21</v>
      </c>
      <c r="I311" s="225"/>
      <c r="J311" s="221"/>
      <c r="K311" s="221"/>
      <c r="L311" s="226"/>
      <c r="M311" s="227"/>
      <c r="N311" s="228"/>
      <c r="O311" s="228"/>
      <c r="P311" s="228"/>
      <c r="Q311" s="228"/>
      <c r="R311" s="228"/>
      <c r="S311" s="228"/>
      <c r="T311" s="229"/>
      <c r="AT311" s="230" t="s">
        <v>172</v>
      </c>
      <c r="AU311" s="230" t="s">
        <v>80</v>
      </c>
      <c r="AV311" s="12" t="s">
        <v>78</v>
      </c>
      <c r="AW311" s="12" t="s">
        <v>35</v>
      </c>
      <c r="AX311" s="12" t="s">
        <v>71</v>
      </c>
      <c r="AY311" s="230" t="s">
        <v>141</v>
      </c>
    </row>
    <row r="312" spans="2:65" s="12" customFormat="1">
      <c r="B312" s="220"/>
      <c r="C312" s="221"/>
      <c r="D312" s="222" t="s">
        <v>172</v>
      </c>
      <c r="E312" s="223" t="s">
        <v>21</v>
      </c>
      <c r="F312" s="224" t="s">
        <v>370</v>
      </c>
      <c r="G312" s="221"/>
      <c r="H312" s="223" t="s">
        <v>21</v>
      </c>
      <c r="I312" s="225"/>
      <c r="J312" s="221"/>
      <c r="K312" s="221"/>
      <c r="L312" s="226"/>
      <c r="M312" s="227"/>
      <c r="N312" s="228"/>
      <c r="O312" s="228"/>
      <c r="P312" s="228"/>
      <c r="Q312" s="228"/>
      <c r="R312" s="228"/>
      <c r="S312" s="228"/>
      <c r="T312" s="229"/>
      <c r="AT312" s="230" t="s">
        <v>172</v>
      </c>
      <c r="AU312" s="230" t="s">
        <v>80</v>
      </c>
      <c r="AV312" s="12" t="s">
        <v>78</v>
      </c>
      <c r="AW312" s="12" t="s">
        <v>35</v>
      </c>
      <c r="AX312" s="12" t="s">
        <v>71</v>
      </c>
      <c r="AY312" s="230" t="s">
        <v>141</v>
      </c>
    </row>
    <row r="313" spans="2:65" s="12" customFormat="1">
      <c r="B313" s="220"/>
      <c r="C313" s="221"/>
      <c r="D313" s="222" t="s">
        <v>172</v>
      </c>
      <c r="E313" s="223" t="s">
        <v>21</v>
      </c>
      <c r="F313" s="224" t="s">
        <v>371</v>
      </c>
      <c r="G313" s="221"/>
      <c r="H313" s="223" t="s">
        <v>21</v>
      </c>
      <c r="I313" s="225"/>
      <c r="J313" s="221"/>
      <c r="K313" s="221"/>
      <c r="L313" s="226"/>
      <c r="M313" s="227"/>
      <c r="N313" s="228"/>
      <c r="O313" s="228"/>
      <c r="P313" s="228"/>
      <c r="Q313" s="228"/>
      <c r="R313" s="228"/>
      <c r="S313" s="228"/>
      <c r="T313" s="229"/>
      <c r="AT313" s="230" t="s">
        <v>172</v>
      </c>
      <c r="AU313" s="230" t="s">
        <v>80</v>
      </c>
      <c r="AV313" s="12" t="s">
        <v>78</v>
      </c>
      <c r="AW313" s="12" t="s">
        <v>35</v>
      </c>
      <c r="AX313" s="12" t="s">
        <v>71</v>
      </c>
      <c r="AY313" s="230" t="s">
        <v>141</v>
      </c>
    </row>
    <row r="314" spans="2:65" s="12" customFormat="1">
      <c r="B314" s="220"/>
      <c r="C314" s="221"/>
      <c r="D314" s="222" t="s">
        <v>172</v>
      </c>
      <c r="E314" s="223" t="s">
        <v>21</v>
      </c>
      <c r="F314" s="224" t="s">
        <v>372</v>
      </c>
      <c r="G314" s="221"/>
      <c r="H314" s="223" t="s">
        <v>21</v>
      </c>
      <c r="I314" s="225"/>
      <c r="J314" s="221"/>
      <c r="K314" s="221"/>
      <c r="L314" s="226"/>
      <c r="M314" s="227"/>
      <c r="N314" s="228"/>
      <c r="O314" s="228"/>
      <c r="P314" s="228"/>
      <c r="Q314" s="228"/>
      <c r="R314" s="228"/>
      <c r="S314" s="228"/>
      <c r="T314" s="229"/>
      <c r="AT314" s="230" t="s">
        <v>172</v>
      </c>
      <c r="AU314" s="230" t="s">
        <v>80</v>
      </c>
      <c r="AV314" s="12" t="s">
        <v>78</v>
      </c>
      <c r="AW314" s="12" t="s">
        <v>35</v>
      </c>
      <c r="AX314" s="12" t="s">
        <v>71</v>
      </c>
      <c r="AY314" s="230" t="s">
        <v>141</v>
      </c>
    </row>
    <row r="315" spans="2:65" s="12" customFormat="1">
      <c r="B315" s="220"/>
      <c r="C315" s="221"/>
      <c r="D315" s="222" t="s">
        <v>172</v>
      </c>
      <c r="E315" s="223" t="s">
        <v>21</v>
      </c>
      <c r="F315" s="224" t="s">
        <v>373</v>
      </c>
      <c r="G315" s="221"/>
      <c r="H315" s="223" t="s">
        <v>21</v>
      </c>
      <c r="I315" s="225"/>
      <c r="J315" s="221"/>
      <c r="K315" s="221"/>
      <c r="L315" s="226"/>
      <c r="M315" s="227"/>
      <c r="N315" s="228"/>
      <c r="O315" s="228"/>
      <c r="P315" s="228"/>
      <c r="Q315" s="228"/>
      <c r="R315" s="228"/>
      <c r="S315" s="228"/>
      <c r="T315" s="229"/>
      <c r="AT315" s="230" t="s">
        <v>172</v>
      </c>
      <c r="AU315" s="230" t="s">
        <v>80</v>
      </c>
      <c r="AV315" s="12" t="s">
        <v>78</v>
      </c>
      <c r="AW315" s="12" t="s">
        <v>35</v>
      </c>
      <c r="AX315" s="12" t="s">
        <v>71</v>
      </c>
      <c r="AY315" s="230" t="s">
        <v>141</v>
      </c>
    </row>
    <row r="316" spans="2:65" s="13" customFormat="1">
      <c r="B316" s="231"/>
      <c r="C316" s="232"/>
      <c r="D316" s="222" t="s">
        <v>172</v>
      </c>
      <c r="E316" s="233" t="s">
        <v>21</v>
      </c>
      <c r="F316" s="234" t="s">
        <v>374</v>
      </c>
      <c r="G316" s="232"/>
      <c r="H316" s="235">
        <v>6718</v>
      </c>
      <c r="I316" s="236"/>
      <c r="J316" s="232"/>
      <c r="K316" s="232"/>
      <c r="L316" s="237"/>
      <c r="M316" s="238"/>
      <c r="N316" s="239"/>
      <c r="O316" s="239"/>
      <c r="P316" s="239"/>
      <c r="Q316" s="239"/>
      <c r="R316" s="239"/>
      <c r="S316" s="239"/>
      <c r="T316" s="240"/>
      <c r="AT316" s="241" t="s">
        <v>172</v>
      </c>
      <c r="AU316" s="241" t="s">
        <v>80</v>
      </c>
      <c r="AV316" s="13" t="s">
        <v>80</v>
      </c>
      <c r="AW316" s="13" t="s">
        <v>35</v>
      </c>
      <c r="AX316" s="13" t="s">
        <v>71</v>
      </c>
      <c r="AY316" s="241" t="s">
        <v>141</v>
      </c>
    </row>
    <row r="317" spans="2:65" s="14" customFormat="1">
      <c r="B317" s="242"/>
      <c r="C317" s="243"/>
      <c r="D317" s="222" t="s">
        <v>172</v>
      </c>
      <c r="E317" s="244" t="s">
        <v>21</v>
      </c>
      <c r="F317" s="245" t="s">
        <v>176</v>
      </c>
      <c r="G317" s="243"/>
      <c r="H317" s="246">
        <v>6718</v>
      </c>
      <c r="I317" s="247"/>
      <c r="J317" s="243"/>
      <c r="K317" s="243"/>
      <c r="L317" s="248"/>
      <c r="M317" s="249"/>
      <c r="N317" s="250"/>
      <c r="O317" s="250"/>
      <c r="P317" s="250"/>
      <c r="Q317" s="250"/>
      <c r="R317" s="250"/>
      <c r="S317" s="250"/>
      <c r="T317" s="251"/>
      <c r="AT317" s="252" t="s">
        <v>172</v>
      </c>
      <c r="AU317" s="252" t="s">
        <v>80</v>
      </c>
      <c r="AV317" s="14" t="s">
        <v>170</v>
      </c>
      <c r="AW317" s="14" t="s">
        <v>35</v>
      </c>
      <c r="AX317" s="14" t="s">
        <v>78</v>
      </c>
      <c r="AY317" s="252" t="s">
        <v>141</v>
      </c>
    </row>
    <row r="318" spans="2:65" s="1" customFormat="1" ht="25.5" customHeight="1">
      <c r="B318" s="42"/>
      <c r="C318" s="195" t="s">
        <v>375</v>
      </c>
      <c r="D318" s="195" t="s">
        <v>142</v>
      </c>
      <c r="E318" s="196" t="s">
        <v>376</v>
      </c>
      <c r="F318" s="197" t="s">
        <v>377</v>
      </c>
      <c r="G318" s="198" t="s">
        <v>179</v>
      </c>
      <c r="H318" s="199">
        <v>201540</v>
      </c>
      <c r="I318" s="200"/>
      <c r="J318" s="201">
        <f>ROUND(I318*H318,2)</f>
        <v>0</v>
      </c>
      <c r="K318" s="197" t="s">
        <v>169</v>
      </c>
      <c r="L318" s="62"/>
      <c r="M318" s="202" t="s">
        <v>21</v>
      </c>
      <c r="N318" s="217" t="s">
        <v>42</v>
      </c>
      <c r="O318" s="43"/>
      <c r="P318" s="218">
        <f>O318*H318</f>
        <v>0</v>
      </c>
      <c r="Q318" s="218">
        <v>0</v>
      </c>
      <c r="R318" s="218">
        <f>Q318*H318</f>
        <v>0</v>
      </c>
      <c r="S318" s="218">
        <v>0</v>
      </c>
      <c r="T318" s="219">
        <f>S318*H318</f>
        <v>0</v>
      </c>
      <c r="AR318" s="25" t="s">
        <v>170</v>
      </c>
      <c r="AT318" s="25" t="s">
        <v>142</v>
      </c>
      <c r="AU318" s="25" t="s">
        <v>80</v>
      </c>
      <c r="AY318" s="25" t="s">
        <v>141</v>
      </c>
      <c r="BE318" s="207">
        <f>IF(N318="základní",J318,0)</f>
        <v>0</v>
      </c>
      <c r="BF318" s="207">
        <f>IF(N318="snížená",J318,0)</f>
        <v>0</v>
      </c>
      <c r="BG318" s="207">
        <f>IF(N318="zákl. přenesená",J318,0)</f>
        <v>0</v>
      </c>
      <c r="BH318" s="207">
        <f>IF(N318="sníž. přenesená",J318,0)</f>
        <v>0</v>
      </c>
      <c r="BI318" s="207">
        <f>IF(N318="nulová",J318,0)</f>
        <v>0</v>
      </c>
      <c r="BJ318" s="25" t="s">
        <v>78</v>
      </c>
      <c r="BK318" s="207">
        <f>ROUND(I318*H318,2)</f>
        <v>0</v>
      </c>
      <c r="BL318" s="25" t="s">
        <v>170</v>
      </c>
      <c r="BM318" s="25" t="s">
        <v>378</v>
      </c>
    </row>
    <row r="319" spans="2:65" s="13" customFormat="1">
      <c r="B319" s="231"/>
      <c r="C319" s="232"/>
      <c r="D319" s="222" t="s">
        <v>172</v>
      </c>
      <c r="E319" s="233" t="s">
        <v>21</v>
      </c>
      <c r="F319" s="234" t="s">
        <v>379</v>
      </c>
      <c r="G319" s="232"/>
      <c r="H319" s="235">
        <v>201540</v>
      </c>
      <c r="I319" s="236"/>
      <c r="J319" s="232"/>
      <c r="K319" s="232"/>
      <c r="L319" s="237"/>
      <c r="M319" s="238"/>
      <c r="N319" s="239"/>
      <c r="O319" s="239"/>
      <c r="P319" s="239"/>
      <c r="Q319" s="239"/>
      <c r="R319" s="239"/>
      <c r="S319" s="239"/>
      <c r="T319" s="240"/>
      <c r="AT319" s="241" t="s">
        <v>172</v>
      </c>
      <c r="AU319" s="241" t="s">
        <v>80</v>
      </c>
      <c r="AV319" s="13" t="s">
        <v>80</v>
      </c>
      <c r="AW319" s="13" t="s">
        <v>35</v>
      </c>
      <c r="AX319" s="13" t="s">
        <v>78</v>
      </c>
      <c r="AY319" s="241" t="s">
        <v>141</v>
      </c>
    </row>
    <row r="320" spans="2:65" s="1" customFormat="1" ht="25.5" customHeight="1">
      <c r="B320" s="42"/>
      <c r="C320" s="195" t="s">
        <v>380</v>
      </c>
      <c r="D320" s="195" t="s">
        <v>142</v>
      </c>
      <c r="E320" s="196" t="s">
        <v>381</v>
      </c>
      <c r="F320" s="197" t="s">
        <v>382</v>
      </c>
      <c r="G320" s="198" t="s">
        <v>179</v>
      </c>
      <c r="H320" s="199">
        <v>6718</v>
      </c>
      <c r="I320" s="200"/>
      <c r="J320" s="201">
        <f>ROUND(I320*H320,2)</f>
        <v>0</v>
      </c>
      <c r="K320" s="197" t="s">
        <v>169</v>
      </c>
      <c r="L320" s="62"/>
      <c r="M320" s="202" t="s">
        <v>21</v>
      </c>
      <c r="N320" s="217" t="s">
        <v>42</v>
      </c>
      <c r="O320" s="43"/>
      <c r="P320" s="218">
        <f>O320*H320</f>
        <v>0</v>
      </c>
      <c r="Q320" s="218">
        <v>0</v>
      </c>
      <c r="R320" s="218">
        <f>Q320*H320</f>
        <v>0</v>
      </c>
      <c r="S320" s="218">
        <v>0</v>
      </c>
      <c r="T320" s="219">
        <f>S320*H320</f>
        <v>0</v>
      </c>
      <c r="AR320" s="25" t="s">
        <v>170</v>
      </c>
      <c r="AT320" s="25" t="s">
        <v>142</v>
      </c>
      <c r="AU320" s="25" t="s">
        <v>80</v>
      </c>
      <c r="AY320" s="25" t="s">
        <v>141</v>
      </c>
      <c r="BE320" s="207">
        <f>IF(N320="základní",J320,0)</f>
        <v>0</v>
      </c>
      <c r="BF320" s="207">
        <f>IF(N320="snížená",J320,0)</f>
        <v>0</v>
      </c>
      <c r="BG320" s="207">
        <f>IF(N320="zákl. přenesená",J320,0)</f>
        <v>0</v>
      </c>
      <c r="BH320" s="207">
        <f>IF(N320="sníž. přenesená",J320,0)</f>
        <v>0</v>
      </c>
      <c r="BI320" s="207">
        <f>IF(N320="nulová",J320,0)</f>
        <v>0</v>
      </c>
      <c r="BJ320" s="25" t="s">
        <v>78</v>
      </c>
      <c r="BK320" s="207">
        <f>ROUND(I320*H320,2)</f>
        <v>0</v>
      </c>
      <c r="BL320" s="25" t="s">
        <v>170</v>
      </c>
      <c r="BM320" s="25" t="s">
        <v>383</v>
      </c>
    </row>
    <row r="321" spans="2:65" s="1" customFormat="1" ht="25.5" customHeight="1">
      <c r="B321" s="42"/>
      <c r="C321" s="195" t="s">
        <v>384</v>
      </c>
      <c r="D321" s="195" t="s">
        <v>142</v>
      </c>
      <c r="E321" s="196" t="s">
        <v>385</v>
      </c>
      <c r="F321" s="197" t="s">
        <v>386</v>
      </c>
      <c r="G321" s="198" t="s">
        <v>194</v>
      </c>
      <c r="H321" s="199">
        <v>1974.36</v>
      </c>
      <c r="I321" s="200"/>
      <c r="J321" s="201">
        <f>ROUND(I321*H321,2)</f>
        <v>0</v>
      </c>
      <c r="K321" s="197" t="s">
        <v>169</v>
      </c>
      <c r="L321" s="62"/>
      <c r="M321" s="202" t="s">
        <v>21</v>
      </c>
      <c r="N321" s="217" t="s">
        <v>42</v>
      </c>
      <c r="O321" s="43"/>
      <c r="P321" s="218">
        <f>O321*H321</f>
        <v>0</v>
      </c>
      <c r="Q321" s="218">
        <v>1.2999999999999999E-4</v>
      </c>
      <c r="R321" s="218">
        <f>Q321*H321</f>
        <v>0.25666679999999997</v>
      </c>
      <c r="S321" s="218">
        <v>0</v>
      </c>
      <c r="T321" s="219">
        <f>S321*H321</f>
        <v>0</v>
      </c>
      <c r="AR321" s="25" t="s">
        <v>170</v>
      </c>
      <c r="AT321" s="25" t="s">
        <v>142</v>
      </c>
      <c r="AU321" s="25" t="s">
        <v>80</v>
      </c>
      <c r="AY321" s="25" t="s">
        <v>141</v>
      </c>
      <c r="BE321" s="207">
        <f>IF(N321="základní",J321,0)</f>
        <v>0</v>
      </c>
      <c r="BF321" s="207">
        <f>IF(N321="snížená",J321,0)</f>
        <v>0</v>
      </c>
      <c r="BG321" s="207">
        <f>IF(N321="zákl. přenesená",J321,0)</f>
        <v>0</v>
      </c>
      <c r="BH321" s="207">
        <f>IF(N321="sníž. přenesená",J321,0)</f>
        <v>0</v>
      </c>
      <c r="BI321" s="207">
        <f>IF(N321="nulová",J321,0)</f>
        <v>0</v>
      </c>
      <c r="BJ321" s="25" t="s">
        <v>78</v>
      </c>
      <c r="BK321" s="207">
        <f>ROUND(I321*H321,2)</f>
        <v>0</v>
      </c>
      <c r="BL321" s="25" t="s">
        <v>170</v>
      </c>
      <c r="BM321" s="25" t="s">
        <v>387</v>
      </c>
    </row>
    <row r="322" spans="2:65" s="13" customFormat="1">
      <c r="B322" s="231"/>
      <c r="C322" s="232"/>
      <c r="D322" s="222" t="s">
        <v>172</v>
      </c>
      <c r="E322" s="233" t="s">
        <v>21</v>
      </c>
      <c r="F322" s="234" t="s">
        <v>388</v>
      </c>
      <c r="G322" s="232"/>
      <c r="H322" s="235">
        <v>1974.36</v>
      </c>
      <c r="I322" s="236"/>
      <c r="J322" s="232"/>
      <c r="K322" s="232"/>
      <c r="L322" s="237"/>
      <c r="M322" s="238"/>
      <c r="N322" s="239"/>
      <c r="O322" s="239"/>
      <c r="P322" s="239"/>
      <c r="Q322" s="239"/>
      <c r="R322" s="239"/>
      <c r="S322" s="239"/>
      <c r="T322" s="240"/>
      <c r="AT322" s="241" t="s">
        <v>172</v>
      </c>
      <c r="AU322" s="241" t="s">
        <v>80</v>
      </c>
      <c r="AV322" s="13" t="s">
        <v>80</v>
      </c>
      <c r="AW322" s="13" t="s">
        <v>35</v>
      </c>
      <c r="AX322" s="13" t="s">
        <v>78</v>
      </c>
      <c r="AY322" s="241" t="s">
        <v>141</v>
      </c>
    </row>
    <row r="323" spans="2:65" s="1" customFormat="1" ht="25.5" customHeight="1">
      <c r="B323" s="42"/>
      <c r="C323" s="195" t="s">
        <v>389</v>
      </c>
      <c r="D323" s="195" t="s">
        <v>142</v>
      </c>
      <c r="E323" s="196" t="s">
        <v>390</v>
      </c>
      <c r="F323" s="197" t="s">
        <v>391</v>
      </c>
      <c r="G323" s="198" t="s">
        <v>194</v>
      </c>
      <c r="H323" s="199">
        <v>1316.24</v>
      </c>
      <c r="I323" s="200"/>
      <c r="J323" s="201">
        <f>ROUND(I323*H323,2)</f>
        <v>0</v>
      </c>
      <c r="K323" s="197" t="s">
        <v>169</v>
      </c>
      <c r="L323" s="62"/>
      <c r="M323" s="202" t="s">
        <v>21</v>
      </c>
      <c r="N323" s="217" t="s">
        <v>42</v>
      </c>
      <c r="O323" s="43"/>
      <c r="P323" s="218">
        <f>O323*H323</f>
        <v>0</v>
      </c>
      <c r="Q323" s="218">
        <v>2.1000000000000001E-4</v>
      </c>
      <c r="R323" s="218">
        <f>Q323*H323</f>
        <v>0.2764104</v>
      </c>
      <c r="S323" s="218">
        <v>0</v>
      </c>
      <c r="T323" s="219">
        <f>S323*H323</f>
        <v>0</v>
      </c>
      <c r="AR323" s="25" t="s">
        <v>170</v>
      </c>
      <c r="AT323" s="25" t="s">
        <v>142</v>
      </c>
      <c r="AU323" s="25" t="s">
        <v>80</v>
      </c>
      <c r="AY323" s="25" t="s">
        <v>141</v>
      </c>
      <c r="BE323" s="207">
        <f>IF(N323="základní",J323,0)</f>
        <v>0</v>
      </c>
      <c r="BF323" s="207">
        <f>IF(N323="snížená",J323,0)</f>
        <v>0</v>
      </c>
      <c r="BG323" s="207">
        <f>IF(N323="zákl. přenesená",J323,0)</f>
        <v>0</v>
      </c>
      <c r="BH323" s="207">
        <f>IF(N323="sníž. přenesená",J323,0)</f>
        <v>0</v>
      </c>
      <c r="BI323" s="207">
        <f>IF(N323="nulová",J323,0)</f>
        <v>0</v>
      </c>
      <c r="BJ323" s="25" t="s">
        <v>78</v>
      </c>
      <c r="BK323" s="207">
        <f>ROUND(I323*H323,2)</f>
        <v>0</v>
      </c>
      <c r="BL323" s="25" t="s">
        <v>170</v>
      </c>
      <c r="BM323" s="25" t="s">
        <v>392</v>
      </c>
    </row>
    <row r="324" spans="2:65" s="13" customFormat="1">
      <c r="B324" s="231"/>
      <c r="C324" s="232"/>
      <c r="D324" s="222" t="s">
        <v>172</v>
      </c>
      <c r="E324" s="233" t="s">
        <v>21</v>
      </c>
      <c r="F324" s="234" t="s">
        <v>393</v>
      </c>
      <c r="G324" s="232"/>
      <c r="H324" s="235">
        <v>1316.24</v>
      </c>
      <c r="I324" s="236"/>
      <c r="J324" s="232"/>
      <c r="K324" s="232"/>
      <c r="L324" s="237"/>
      <c r="M324" s="238"/>
      <c r="N324" s="239"/>
      <c r="O324" s="239"/>
      <c r="P324" s="239"/>
      <c r="Q324" s="239"/>
      <c r="R324" s="239"/>
      <c r="S324" s="239"/>
      <c r="T324" s="240"/>
      <c r="AT324" s="241" t="s">
        <v>172</v>
      </c>
      <c r="AU324" s="241" t="s">
        <v>80</v>
      </c>
      <c r="AV324" s="13" t="s">
        <v>80</v>
      </c>
      <c r="AW324" s="13" t="s">
        <v>35</v>
      </c>
      <c r="AX324" s="13" t="s">
        <v>78</v>
      </c>
      <c r="AY324" s="241" t="s">
        <v>141</v>
      </c>
    </row>
    <row r="325" spans="2:65" s="1" customFormat="1" ht="16.5" customHeight="1">
      <c r="B325" s="42"/>
      <c r="C325" s="195" t="s">
        <v>394</v>
      </c>
      <c r="D325" s="195" t="s">
        <v>142</v>
      </c>
      <c r="E325" s="196" t="s">
        <v>395</v>
      </c>
      <c r="F325" s="197" t="s">
        <v>396</v>
      </c>
      <c r="G325" s="198" t="s">
        <v>194</v>
      </c>
      <c r="H325" s="199">
        <v>4710.51</v>
      </c>
      <c r="I325" s="200"/>
      <c r="J325" s="201">
        <f>ROUND(I325*H325,2)</f>
        <v>0</v>
      </c>
      <c r="K325" s="197" t="s">
        <v>169</v>
      </c>
      <c r="L325" s="62"/>
      <c r="M325" s="202" t="s">
        <v>21</v>
      </c>
      <c r="N325" s="217" t="s">
        <v>42</v>
      </c>
      <c r="O325" s="43"/>
      <c r="P325" s="218">
        <f>O325*H325</f>
        <v>0</v>
      </c>
      <c r="Q325" s="218">
        <v>4.0000000000000003E-5</v>
      </c>
      <c r="R325" s="218">
        <f>Q325*H325</f>
        <v>0.18842040000000002</v>
      </c>
      <c r="S325" s="218">
        <v>0</v>
      </c>
      <c r="T325" s="219">
        <f>S325*H325</f>
        <v>0</v>
      </c>
      <c r="AR325" s="25" t="s">
        <v>170</v>
      </c>
      <c r="AT325" s="25" t="s">
        <v>142</v>
      </c>
      <c r="AU325" s="25" t="s">
        <v>80</v>
      </c>
      <c r="AY325" s="25" t="s">
        <v>141</v>
      </c>
      <c r="BE325" s="207">
        <f>IF(N325="základní",J325,0)</f>
        <v>0</v>
      </c>
      <c r="BF325" s="207">
        <f>IF(N325="snížená",J325,0)</f>
        <v>0</v>
      </c>
      <c r="BG325" s="207">
        <f>IF(N325="zákl. přenesená",J325,0)</f>
        <v>0</v>
      </c>
      <c r="BH325" s="207">
        <f>IF(N325="sníž. přenesená",J325,0)</f>
        <v>0</v>
      </c>
      <c r="BI325" s="207">
        <f>IF(N325="nulová",J325,0)</f>
        <v>0</v>
      </c>
      <c r="BJ325" s="25" t="s">
        <v>78</v>
      </c>
      <c r="BK325" s="207">
        <f>ROUND(I325*H325,2)</f>
        <v>0</v>
      </c>
      <c r="BL325" s="25" t="s">
        <v>170</v>
      </c>
      <c r="BM325" s="25" t="s">
        <v>397</v>
      </c>
    </row>
    <row r="326" spans="2:65" s="13" customFormat="1">
      <c r="B326" s="231"/>
      <c r="C326" s="232"/>
      <c r="D326" s="222" t="s">
        <v>172</v>
      </c>
      <c r="E326" s="233" t="s">
        <v>21</v>
      </c>
      <c r="F326" s="234" t="s">
        <v>342</v>
      </c>
      <c r="G326" s="232"/>
      <c r="H326" s="235">
        <v>123.01</v>
      </c>
      <c r="I326" s="236"/>
      <c r="J326" s="232"/>
      <c r="K326" s="232"/>
      <c r="L326" s="237"/>
      <c r="M326" s="238"/>
      <c r="N326" s="239"/>
      <c r="O326" s="239"/>
      <c r="P326" s="239"/>
      <c r="Q326" s="239"/>
      <c r="R326" s="239"/>
      <c r="S326" s="239"/>
      <c r="T326" s="240"/>
      <c r="AT326" s="241" t="s">
        <v>172</v>
      </c>
      <c r="AU326" s="241" t="s">
        <v>80</v>
      </c>
      <c r="AV326" s="13" t="s">
        <v>80</v>
      </c>
      <c r="AW326" s="13" t="s">
        <v>35</v>
      </c>
      <c r="AX326" s="13" t="s">
        <v>71</v>
      </c>
      <c r="AY326" s="241" t="s">
        <v>141</v>
      </c>
    </row>
    <row r="327" spans="2:65" s="15" customFormat="1">
      <c r="B327" s="253"/>
      <c r="C327" s="254"/>
      <c r="D327" s="222" t="s">
        <v>172</v>
      </c>
      <c r="E327" s="255" t="s">
        <v>21</v>
      </c>
      <c r="F327" s="256" t="s">
        <v>343</v>
      </c>
      <c r="G327" s="254"/>
      <c r="H327" s="257">
        <v>123.01</v>
      </c>
      <c r="I327" s="258"/>
      <c r="J327" s="254"/>
      <c r="K327" s="254"/>
      <c r="L327" s="259"/>
      <c r="M327" s="260"/>
      <c r="N327" s="261"/>
      <c r="O327" s="261"/>
      <c r="P327" s="261"/>
      <c r="Q327" s="261"/>
      <c r="R327" s="261"/>
      <c r="S327" s="261"/>
      <c r="T327" s="262"/>
      <c r="AT327" s="263" t="s">
        <v>172</v>
      </c>
      <c r="AU327" s="263" t="s">
        <v>80</v>
      </c>
      <c r="AV327" s="15" t="s">
        <v>140</v>
      </c>
      <c r="AW327" s="15" t="s">
        <v>35</v>
      </c>
      <c r="AX327" s="15" t="s">
        <v>71</v>
      </c>
      <c r="AY327" s="263" t="s">
        <v>141</v>
      </c>
    </row>
    <row r="328" spans="2:65" s="13" customFormat="1">
      <c r="B328" s="231"/>
      <c r="C328" s="232"/>
      <c r="D328" s="222" t="s">
        <v>172</v>
      </c>
      <c r="E328" s="233" t="s">
        <v>21</v>
      </c>
      <c r="F328" s="234" t="s">
        <v>344</v>
      </c>
      <c r="G328" s="232"/>
      <c r="H328" s="235">
        <v>276.3</v>
      </c>
      <c r="I328" s="236"/>
      <c r="J328" s="232"/>
      <c r="K328" s="232"/>
      <c r="L328" s="237"/>
      <c r="M328" s="238"/>
      <c r="N328" s="239"/>
      <c r="O328" s="239"/>
      <c r="P328" s="239"/>
      <c r="Q328" s="239"/>
      <c r="R328" s="239"/>
      <c r="S328" s="239"/>
      <c r="T328" s="240"/>
      <c r="AT328" s="241" t="s">
        <v>172</v>
      </c>
      <c r="AU328" s="241" t="s">
        <v>80</v>
      </c>
      <c r="AV328" s="13" t="s">
        <v>80</v>
      </c>
      <c r="AW328" s="13" t="s">
        <v>35</v>
      </c>
      <c r="AX328" s="13" t="s">
        <v>71</v>
      </c>
      <c r="AY328" s="241" t="s">
        <v>141</v>
      </c>
    </row>
    <row r="329" spans="2:65" s="13" customFormat="1">
      <c r="B329" s="231"/>
      <c r="C329" s="232"/>
      <c r="D329" s="222" t="s">
        <v>172</v>
      </c>
      <c r="E329" s="233" t="s">
        <v>21</v>
      </c>
      <c r="F329" s="234" t="s">
        <v>345</v>
      </c>
      <c r="G329" s="232"/>
      <c r="H329" s="235">
        <v>659.7</v>
      </c>
      <c r="I329" s="236"/>
      <c r="J329" s="232"/>
      <c r="K329" s="232"/>
      <c r="L329" s="237"/>
      <c r="M329" s="238"/>
      <c r="N329" s="239"/>
      <c r="O329" s="239"/>
      <c r="P329" s="239"/>
      <c r="Q329" s="239"/>
      <c r="R329" s="239"/>
      <c r="S329" s="239"/>
      <c r="T329" s="240"/>
      <c r="AT329" s="241" t="s">
        <v>172</v>
      </c>
      <c r="AU329" s="241" t="s">
        <v>80</v>
      </c>
      <c r="AV329" s="13" t="s">
        <v>80</v>
      </c>
      <c r="AW329" s="13" t="s">
        <v>35</v>
      </c>
      <c r="AX329" s="13" t="s">
        <v>71</v>
      </c>
      <c r="AY329" s="241" t="s">
        <v>141</v>
      </c>
    </row>
    <row r="330" spans="2:65" s="13" customFormat="1">
      <c r="B330" s="231"/>
      <c r="C330" s="232"/>
      <c r="D330" s="222" t="s">
        <v>172</v>
      </c>
      <c r="E330" s="233" t="s">
        <v>21</v>
      </c>
      <c r="F330" s="234" t="s">
        <v>346</v>
      </c>
      <c r="G330" s="232"/>
      <c r="H330" s="235">
        <v>367.5</v>
      </c>
      <c r="I330" s="236"/>
      <c r="J330" s="232"/>
      <c r="K330" s="232"/>
      <c r="L330" s="237"/>
      <c r="M330" s="238"/>
      <c r="N330" s="239"/>
      <c r="O330" s="239"/>
      <c r="P330" s="239"/>
      <c r="Q330" s="239"/>
      <c r="R330" s="239"/>
      <c r="S330" s="239"/>
      <c r="T330" s="240"/>
      <c r="AT330" s="241" t="s">
        <v>172</v>
      </c>
      <c r="AU330" s="241" t="s">
        <v>80</v>
      </c>
      <c r="AV330" s="13" t="s">
        <v>80</v>
      </c>
      <c r="AW330" s="13" t="s">
        <v>35</v>
      </c>
      <c r="AX330" s="13" t="s">
        <v>71</v>
      </c>
      <c r="AY330" s="241" t="s">
        <v>141</v>
      </c>
    </row>
    <row r="331" spans="2:65" s="13" customFormat="1" ht="27">
      <c r="B331" s="231"/>
      <c r="C331" s="232"/>
      <c r="D331" s="222" t="s">
        <v>172</v>
      </c>
      <c r="E331" s="233" t="s">
        <v>21</v>
      </c>
      <c r="F331" s="234" t="s">
        <v>347</v>
      </c>
      <c r="G331" s="232"/>
      <c r="H331" s="235">
        <v>2103.9499999999998</v>
      </c>
      <c r="I331" s="236"/>
      <c r="J331" s="232"/>
      <c r="K331" s="232"/>
      <c r="L331" s="237"/>
      <c r="M331" s="238"/>
      <c r="N331" s="239"/>
      <c r="O331" s="239"/>
      <c r="P331" s="239"/>
      <c r="Q331" s="239"/>
      <c r="R331" s="239"/>
      <c r="S331" s="239"/>
      <c r="T331" s="240"/>
      <c r="AT331" s="241" t="s">
        <v>172</v>
      </c>
      <c r="AU331" s="241" t="s">
        <v>80</v>
      </c>
      <c r="AV331" s="13" t="s">
        <v>80</v>
      </c>
      <c r="AW331" s="13" t="s">
        <v>35</v>
      </c>
      <c r="AX331" s="13" t="s">
        <v>71</v>
      </c>
      <c r="AY331" s="241" t="s">
        <v>141</v>
      </c>
    </row>
    <row r="332" spans="2:65" s="13" customFormat="1">
      <c r="B332" s="231"/>
      <c r="C332" s="232"/>
      <c r="D332" s="222" t="s">
        <v>172</v>
      </c>
      <c r="E332" s="233" t="s">
        <v>21</v>
      </c>
      <c r="F332" s="234" t="s">
        <v>348</v>
      </c>
      <c r="G332" s="232"/>
      <c r="H332" s="235">
        <v>443.8</v>
      </c>
      <c r="I332" s="236"/>
      <c r="J332" s="232"/>
      <c r="K332" s="232"/>
      <c r="L332" s="237"/>
      <c r="M332" s="238"/>
      <c r="N332" s="239"/>
      <c r="O332" s="239"/>
      <c r="P332" s="239"/>
      <c r="Q332" s="239"/>
      <c r="R332" s="239"/>
      <c r="S332" s="239"/>
      <c r="T332" s="240"/>
      <c r="AT332" s="241" t="s">
        <v>172</v>
      </c>
      <c r="AU332" s="241" t="s">
        <v>80</v>
      </c>
      <c r="AV332" s="13" t="s">
        <v>80</v>
      </c>
      <c r="AW332" s="13" t="s">
        <v>35</v>
      </c>
      <c r="AX332" s="13" t="s">
        <v>71</v>
      </c>
      <c r="AY332" s="241" t="s">
        <v>141</v>
      </c>
    </row>
    <row r="333" spans="2:65" s="13" customFormat="1">
      <c r="B333" s="231"/>
      <c r="C333" s="232"/>
      <c r="D333" s="222" t="s">
        <v>172</v>
      </c>
      <c r="E333" s="233" t="s">
        <v>21</v>
      </c>
      <c r="F333" s="234" t="s">
        <v>349</v>
      </c>
      <c r="G333" s="232"/>
      <c r="H333" s="235">
        <v>180.1</v>
      </c>
      <c r="I333" s="236"/>
      <c r="J333" s="232"/>
      <c r="K333" s="232"/>
      <c r="L333" s="237"/>
      <c r="M333" s="238"/>
      <c r="N333" s="239"/>
      <c r="O333" s="239"/>
      <c r="P333" s="239"/>
      <c r="Q333" s="239"/>
      <c r="R333" s="239"/>
      <c r="S333" s="239"/>
      <c r="T333" s="240"/>
      <c r="AT333" s="241" t="s">
        <v>172</v>
      </c>
      <c r="AU333" s="241" t="s">
        <v>80</v>
      </c>
      <c r="AV333" s="13" t="s">
        <v>80</v>
      </c>
      <c r="AW333" s="13" t="s">
        <v>35</v>
      </c>
      <c r="AX333" s="13" t="s">
        <v>71</v>
      </c>
      <c r="AY333" s="241" t="s">
        <v>141</v>
      </c>
    </row>
    <row r="334" spans="2:65" s="15" customFormat="1">
      <c r="B334" s="253"/>
      <c r="C334" s="254"/>
      <c r="D334" s="222" t="s">
        <v>172</v>
      </c>
      <c r="E334" s="255" t="s">
        <v>21</v>
      </c>
      <c r="F334" s="256" t="s">
        <v>350</v>
      </c>
      <c r="G334" s="254"/>
      <c r="H334" s="257">
        <v>4031.35</v>
      </c>
      <c r="I334" s="258"/>
      <c r="J334" s="254"/>
      <c r="K334" s="254"/>
      <c r="L334" s="259"/>
      <c r="M334" s="260"/>
      <c r="N334" s="261"/>
      <c r="O334" s="261"/>
      <c r="P334" s="261"/>
      <c r="Q334" s="261"/>
      <c r="R334" s="261"/>
      <c r="S334" s="261"/>
      <c r="T334" s="262"/>
      <c r="AT334" s="263" t="s">
        <v>172</v>
      </c>
      <c r="AU334" s="263" t="s">
        <v>80</v>
      </c>
      <c r="AV334" s="15" t="s">
        <v>140</v>
      </c>
      <c r="AW334" s="15" t="s">
        <v>35</v>
      </c>
      <c r="AX334" s="15" t="s">
        <v>71</v>
      </c>
      <c r="AY334" s="263" t="s">
        <v>141</v>
      </c>
    </row>
    <row r="335" spans="2:65" s="13" customFormat="1">
      <c r="B335" s="231"/>
      <c r="C335" s="232"/>
      <c r="D335" s="222" t="s">
        <v>172</v>
      </c>
      <c r="E335" s="233" t="s">
        <v>21</v>
      </c>
      <c r="F335" s="234" t="s">
        <v>351</v>
      </c>
      <c r="G335" s="232"/>
      <c r="H335" s="235">
        <v>260.60000000000002</v>
      </c>
      <c r="I335" s="236"/>
      <c r="J335" s="232"/>
      <c r="K335" s="232"/>
      <c r="L335" s="237"/>
      <c r="M335" s="238"/>
      <c r="N335" s="239"/>
      <c r="O335" s="239"/>
      <c r="P335" s="239"/>
      <c r="Q335" s="239"/>
      <c r="R335" s="239"/>
      <c r="S335" s="239"/>
      <c r="T335" s="240"/>
      <c r="AT335" s="241" t="s">
        <v>172</v>
      </c>
      <c r="AU335" s="241" t="s">
        <v>80</v>
      </c>
      <c r="AV335" s="13" t="s">
        <v>80</v>
      </c>
      <c r="AW335" s="13" t="s">
        <v>35</v>
      </c>
      <c r="AX335" s="13" t="s">
        <v>71</v>
      </c>
      <c r="AY335" s="241" t="s">
        <v>141</v>
      </c>
    </row>
    <row r="336" spans="2:65" s="13" customFormat="1">
      <c r="B336" s="231"/>
      <c r="C336" s="232"/>
      <c r="D336" s="222" t="s">
        <v>172</v>
      </c>
      <c r="E336" s="233" t="s">
        <v>21</v>
      </c>
      <c r="F336" s="234" t="s">
        <v>352</v>
      </c>
      <c r="G336" s="232"/>
      <c r="H336" s="235">
        <v>295.55</v>
      </c>
      <c r="I336" s="236"/>
      <c r="J336" s="232"/>
      <c r="K336" s="232"/>
      <c r="L336" s="237"/>
      <c r="M336" s="238"/>
      <c r="N336" s="239"/>
      <c r="O336" s="239"/>
      <c r="P336" s="239"/>
      <c r="Q336" s="239"/>
      <c r="R336" s="239"/>
      <c r="S336" s="239"/>
      <c r="T336" s="240"/>
      <c r="AT336" s="241" t="s">
        <v>172</v>
      </c>
      <c r="AU336" s="241" t="s">
        <v>80</v>
      </c>
      <c r="AV336" s="13" t="s">
        <v>80</v>
      </c>
      <c r="AW336" s="13" t="s">
        <v>35</v>
      </c>
      <c r="AX336" s="13" t="s">
        <v>71</v>
      </c>
      <c r="AY336" s="241" t="s">
        <v>141</v>
      </c>
    </row>
    <row r="337" spans="2:65" s="15" customFormat="1">
      <c r="B337" s="253"/>
      <c r="C337" s="254"/>
      <c r="D337" s="222" t="s">
        <v>172</v>
      </c>
      <c r="E337" s="255" t="s">
        <v>21</v>
      </c>
      <c r="F337" s="256" t="s">
        <v>353</v>
      </c>
      <c r="G337" s="254"/>
      <c r="H337" s="257">
        <v>556.15</v>
      </c>
      <c r="I337" s="258"/>
      <c r="J337" s="254"/>
      <c r="K337" s="254"/>
      <c r="L337" s="259"/>
      <c r="M337" s="260"/>
      <c r="N337" s="261"/>
      <c r="O337" s="261"/>
      <c r="P337" s="261"/>
      <c r="Q337" s="261"/>
      <c r="R337" s="261"/>
      <c r="S337" s="261"/>
      <c r="T337" s="262"/>
      <c r="AT337" s="263" t="s">
        <v>172</v>
      </c>
      <c r="AU337" s="263" t="s">
        <v>80</v>
      </c>
      <c r="AV337" s="15" t="s">
        <v>140</v>
      </c>
      <c r="AW337" s="15" t="s">
        <v>35</v>
      </c>
      <c r="AX337" s="15" t="s">
        <v>71</v>
      </c>
      <c r="AY337" s="263" t="s">
        <v>141</v>
      </c>
    </row>
    <row r="338" spans="2:65" s="14" customFormat="1">
      <c r="B338" s="242"/>
      <c r="C338" s="243"/>
      <c r="D338" s="222" t="s">
        <v>172</v>
      </c>
      <c r="E338" s="244" t="s">
        <v>21</v>
      </c>
      <c r="F338" s="245" t="s">
        <v>176</v>
      </c>
      <c r="G338" s="243"/>
      <c r="H338" s="246">
        <v>4710.51</v>
      </c>
      <c r="I338" s="247"/>
      <c r="J338" s="243"/>
      <c r="K338" s="243"/>
      <c r="L338" s="248"/>
      <c r="M338" s="249"/>
      <c r="N338" s="250"/>
      <c r="O338" s="250"/>
      <c r="P338" s="250"/>
      <c r="Q338" s="250"/>
      <c r="R338" s="250"/>
      <c r="S338" s="250"/>
      <c r="T338" s="251"/>
      <c r="AT338" s="252" t="s">
        <v>172</v>
      </c>
      <c r="AU338" s="252" t="s">
        <v>80</v>
      </c>
      <c r="AV338" s="14" t="s">
        <v>170</v>
      </c>
      <c r="AW338" s="14" t="s">
        <v>35</v>
      </c>
      <c r="AX338" s="14" t="s">
        <v>78</v>
      </c>
      <c r="AY338" s="252" t="s">
        <v>141</v>
      </c>
    </row>
    <row r="339" spans="2:65" s="1" customFormat="1" ht="25.5" customHeight="1">
      <c r="B339" s="42"/>
      <c r="C339" s="195" t="s">
        <v>398</v>
      </c>
      <c r="D339" s="195" t="s">
        <v>142</v>
      </c>
      <c r="E339" s="196" t="s">
        <v>399</v>
      </c>
      <c r="F339" s="197" t="s">
        <v>400</v>
      </c>
      <c r="G339" s="198" t="s">
        <v>168</v>
      </c>
      <c r="H339" s="199">
        <v>23</v>
      </c>
      <c r="I339" s="200"/>
      <c r="J339" s="201">
        <f>ROUND(I339*H339,2)</f>
        <v>0</v>
      </c>
      <c r="K339" s="197" t="s">
        <v>169</v>
      </c>
      <c r="L339" s="62"/>
      <c r="M339" s="202" t="s">
        <v>21</v>
      </c>
      <c r="N339" s="217" t="s">
        <v>42</v>
      </c>
      <c r="O339" s="43"/>
      <c r="P339" s="218">
        <f>O339*H339</f>
        <v>0</v>
      </c>
      <c r="Q339" s="218">
        <v>0</v>
      </c>
      <c r="R339" s="218">
        <f>Q339*H339</f>
        <v>0</v>
      </c>
      <c r="S339" s="218">
        <v>0.27600000000000002</v>
      </c>
      <c r="T339" s="219">
        <f>S339*H339</f>
        <v>6.3480000000000008</v>
      </c>
      <c r="AR339" s="25" t="s">
        <v>170</v>
      </c>
      <c r="AT339" s="25" t="s">
        <v>142</v>
      </c>
      <c r="AU339" s="25" t="s">
        <v>80</v>
      </c>
      <c r="AY339" s="25" t="s">
        <v>141</v>
      </c>
      <c r="BE339" s="207">
        <f>IF(N339="základní",J339,0)</f>
        <v>0</v>
      </c>
      <c r="BF339" s="207">
        <f>IF(N339="snížená",J339,0)</f>
        <v>0</v>
      </c>
      <c r="BG339" s="207">
        <f>IF(N339="zákl. přenesená",J339,0)</f>
        <v>0</v>
      </c>
      <c r="BH339" s="207">
        <f>IF(N339="sníž. přenesená",J339,0)</f>
        <v>0</v>
      </c>
      <c r="BI339" s="207">
        <f>IF(N339="nulová",J339,0)</f>
        <v>0</v>
      </c>
      <c r="BJ339" s="25" t="s">
        <v>78</v>
      </c>
      <c r="BK339" s="207">
        <f>ROUND(I339*H339,2)</f>
        <v>0</v>
      </c>
      <c r="BL339" s="25" t="s">
        <v>170</v>
      </c>
      <c r="BM339" s="25" t="s">
        <v>401</v>
      </c>
    </row>
    <row r="340" spans="2:65" s="12" customFormat="1">
      <c r="B340" s="220"/>
      <c r="C340" s="221"/>
      <c r="D340" s="222" t="s">
        <v>172</v>
      </c>
      <c r="E340" s="223" t="s">
        <v>21</v>
      </c>
      <c r="F340" s="224" t="s">
        <v>402</v>
      </c>
      <c r="G340" s="221"/>
      <c r="H340" s="223" t="s">
        <v>21</v>
      </c>
      <c r="I340" s="225"/>
      <c r="J340" s="221"/>
      <c r="K340" s="221"/>
      <c r="L340" s="226"/>
      <c r="M340" s="227"/>
      <c r="N340" s="228"/>
      <c r="O340" s="228"/>
      <c r="P340" s="228"/>
      <c r="Q340" s="228"/>
      <c r="R340" s="228"/>
      <c r="S340" s="228"/>
      <c r="T340" s="229"/>
      <c r="AT340" s="230" t="s">
        <v>172</v>
      </c>
      <c r="AU340" s="230" t="s">
        <v>80</v>
      </c>
      <c r="AV340" s="12" t="s">
        <v>78</v>
      </c>
      <c r="AW340" s="12" t="s">
        <v>35</v>
      </c>
      <c r="AX340" s="12" t="s">
        <v>71</v>
      </c>
      <c r="AY340" s="230" t="s">
        <v>141</v>
      </c>
    </row>
    <row r="341" spans="2:65" s="13" customFormat="1">
      <c r="B341" s="231"/>
      <c r="C341" s="232"/>
      <c r="D341" s="222" t="s">
        <v>172</v>
      </c>
      <c r="E341" s="233" t="s">
        <v>21</v>
      </c>
      <c r="F341" s="234" t="s">
        <v>174</v>
      </c>
      <c r="G341" s="232"/>
      <c r="H341" s="235">
        <v>16</v>
      </c>
      <c r="I341" s="236"/>
      <c r="J341" s="232"/>
      <c r="K341" s="232"/>
      <c r="L341" s="237"/>
      <c r="M341" s="238"/>
      <c r="N341" s="239"/>
      <c r="O341" s="239"/>
      <c r="P341" s="239"/>
      <c r="Q341" s="239"/>
      <c r="R341" s="239"/>
      <c r="S341" s="239"/>
      <c r="T341" s="240"/>
      <c r="AT341" s="241" t="s">
        <v>172</v>
      </c>
      <c r="AU341" s="241" t="s">
        <v>80</v>
      </c>
      <c r="AV341" s="13" t="s">
        <v>80</v>
      </c>
      <c r="AW341" s="13" t="s">
        <v>35</v>
      </c>
      <c r="AX341" s="13" t="s">
        <v>71</v>
      </c>
      <c r="AY341" s="241" t="s">
        <v>141</v>
      </c>
    </row>
    <row r="342" spans="2:65" s="13" customFormat="1">
      <c r="B342" s="231"/>
      <c r="C342" s="232"/>
      <c r="D342" s="222" t="s">
        <v>172</v>
      </c>
      <c r="E342" s="233" t="s">
        <v>21</v>
      </c>
      <c r="F342" s="234" t="s">
        <v>175</v>
      </c>
      <c r="G342" s="232"/>
      <c r="H342" s="235">
        <v>7</v>
      </c>
      <c r="I342" s="236"/>
      <c r="J342" s="232"/>
      <c r="K342" s="232"/>
      <c r="L342" s="237"/>
      <c r="M342" s="238"/>
      <c r="N342" s="239"/>
      <c r="O342" s="239"/>
      <c r="P342" s="239"/>
      <c r="Q342" s="239"/>
      <c r="R342" s="239"/>
      <c r="S342" s="239"/>
      <c r="T342" s="240"/>
      <c r="AT342" s="241" t="s">
        <v>172</v>
      </c>
      <c r="AU342" s="241" t="s">
        <v>80</v>
      </c>
      <c r="AV342" s="13" t="s">
        <v>80</v>
      </c>
      <c r="AW342" s="13" t="s">
        <v>35</v>
      </c>
      <c r="AX342" s="13" t="s">
        <v>71</v>
      </c>
      <c r="AY342" s="241" t="s">
        <v>141</v>
      </c>
    </row>
    <row r="343" spans="2:65" s="14" customFormat="1">
      <c r="B343" s="242"/>
      <c r="C343" s="243"/>
      <c r="D343" s="222" t="s">
        <v>172</v>
      </c>
      <c r="E343" s="244" t="s">
        <v>21</v>
      </c>
      <c r="F343" s="245" t="s">
        <v>176</v>
      </c>
      <c r="G343" s="243"/>
      <c r="H343" s="246">
        <v>23</v>
      </c>
      <c r="I343" s="247"/>
      <c r="J343" s="243"/>
      <c r="K343" s="243"/>
      <c r="L343" s="248"/>
      <c r="M343" s="249"/>
      <c r="N343" s="250"/>
      <c r="O343" s="250"/>
      <c r="P343" s="250"/>
      <c r="Q343" s="250"/>
      <c r="R343" s="250"/>
      <c r="S343" s="250"/>
      <c r="T343" s="251"/>
      <c r="AT343" s="252" t="s">
        <v>172</v>
      </c>
      <c r="AU343" s="252" t="s">
        <v>80</v>
      </c>
      <c r="AV343" s="14" t="s">
        <v>170</v>
      </c>
      <c r="AW343" s="14" t="s">
        <v>35</v>
      </c>
      <c r="AX343" s="14" t="s">
        <v>78</v>
      </c>
      <c r="AY343" s="252" t="s">
        <v>141</v>
      </c>
    </row>
    <row r="344" spans="2:65" s="1" customFormat="1" ht="16.5" customHeight="1">
      <c r="B344" s="42"/>
      <c r="C344" s="195" t="s">
        <v>403</v>
      </c>
      <c r="D344" s="195" t="s">
        <v>142</v>
      </c>
      <c r="E344" s="196" t="s">
        <v>404</v>
      </c>
      <c r="F344" s="197" t="s">
        <v>405</v>
      </c>
      <c r="G344" s="198" t="s">
        <v>179</v>
      </c>
      <c r="H344" s="199">
        <v>13.151999999999999</v>
      </c>
      <c r="I344" s="200"/>
      <c r="J344" s="201">
        <f>ROUND(I344*H344,2)</f>
        <v>0</v>
      </c>
      <c r="K344" s="197" t="s">
        <v>169</v>
      </c>
      <c r="L344" s="62"/>
      <c r="M344" s="202" t="s">
        <v>21</v>
      </c>
      <c r="N344" s="217" t="s">
        <v>42</v>
      </c>
      <c r="O344" s="43"/>
      <c r="P344" s="218">
        <f>O344*H344</f>
        <v>0</v>
      </c>
      <c r="Q344" s="218">
        <v>0</v>
      </c>
      <c r="R344" s="218">
        <f>Q344*H344</f>
        <v>0</v>
      </c>
      <c r="S344" s="218">
        <v>1.95</v>
      </c>
      <c r="T344" s="219">
        <f>S344*H344</f>
        <v>25.646399999999996</v>
      </c>
      <c r="AR344" s="25" t="s">
        <v>170</v>
      </c>
      <c r="AT344" s="25" t="s">
        <v>142</v>
      </c>
      <c r="AU344" s="25" t="s">
        <v>80</v>
      </c>
      <c r="AY344" s="25" t="s">
        <v>141</v>
      </c>
      <c r="BE344" s="207">
        <f>IF(N344="základní",J344,0)</f>
        <v>0</v>
      </c>
      <c r="BF344" s="207">
        <f>IF(N344="snížená",J344,0)</f>
        <v>0</v>
      </c>
      <c r="BG344" s="207">
        <f>IF(N344="zákl. přenesená",J344,0)</f>
        <v>0</v>
      </c>
      <c r="BH344" s="207">
        <f>IF(N344="sníž. přenesená",J344,0)</f>
        <v>0</v>
      </c>
      <c r="BI344" s="207">
        <f>IF(N344="nulová",J344,0)</f>
        <v>0</v>
      </c>
      <c r="BJ344" s="25" t="s">
        <v>78</v>
      </c>
      <c r="BK344" s="207">
        <f>ROUND(I344*H344,2)</f>
        <v>0</v>
      </c>
      <c r="BL344" s="25" t="s">
        <v>170</v>
      </c>
      <c r="BM344" s="25" t="s">
        <v>406</v>
      </c>
    </row>
    <row r="345" spans="2:65" s="12" customFormat="1">
      <c r="B345" s="220"/>
      <c r="C345" s="221"/>
      <c r="D345" s="222" t="s">
        <v>172</v>
      </c>
      <c r="E345" s="223" t="s">
        <v>21</v>
      </c>
      <c r="F345" s="224" t="s">
        <v>407</v>
      </c>
      <c r="G345" s="221"/>
      <c r="H345" s="223" t="s">
        <v>21</v>
      </c>
      <c r="I345" s="225"/>
      <c r="J345" s="221"/>
      <c r="K345" s="221"/>
      <c r="L345" s="226"/>
      <c r="M345" s="227"/>
      <c r="N345" s="228"/>
      <c r="O345" s="228"/>
      <c r="P345" s="228"/>
      <c r="Q345" s="228"/>
      <c r="R345" s="228"/>
      <c r="S345" s="228"/>
      <c r="T345" s="229"/>
      <c r="AT345" s="230" t="s">
        <v>172</v>
      </c>
      <c r="AU345" s="230" t="s">
        <v>80</v>
      </c>
      <c r="AV345" s="12" t="s">
        <v>78</v>
      </c>
      <c r="AW345" s="12" t="s">
        <v>35</v>
      </c>
      <c r="AX345" s="12" t="s">
        <v>71</v>
      </c>
      <c r="AY345" s="230" t="s">
        <v>141</v>
      </c>
    </row>
    <row r="346" spans="2:65" s="13" customFormat="1">
      <c r="B346" s="231"/>
      <c r="C346" s="232"/>
      <c r="D346" s="222" t="s">
        <v>172</v>
      </c>
      <c r="E346" s="233" t="s">
        <v>21</v>
      </c>
      <c r="F346" s="234" t="s">
        <v>182</v>
      </c>
      <c r="G346" s="232"/>
      <c r="H346" s="235">
        <v>6.24</v>
      </c>
      <c r="I346" s="236"/>
      <c r="J346" s="232"/>
      <c r="K346" s="232"/>
      <c r="L346" s="237"/>
      <c r="M346" s="238"/>
      <c r="N346" s="239"/>
      <c r="O346" s="239"/>
      <c r="P346" s="239"/>
      <c r="Q346" s="239"/>
      <c r="R346" s="239"/>
      <c r="S346" s="239"/>
      <c r="T346" s="240"/>
      <c r="AT346" s="241" t="s">
        <v>172</v>
      </c>
      <c r="AU346" s="241" t="s">
        <v>80</v>
      </c>
      <c r="AV346" s="13" t="s">
        <v>80</v>
      </c>
      <c r="AW346" s="13" t="s">
        <v>35</v>
      </c>
      <c r="AX346" s="13" t="s">
        <v>71</v>
      </c>
      <c r="AY346" s="241" t="s">
        <v>141</v>
      </c>
    </row>
    <row r="347" spans="2:65" s="13" customFormat="1">
      <c r="B347" s="231"/>
      <c r="C347" s="232"/>
      <c r="D347" s="222" t="s">
        <v>172</v>
      </c>
      <c r="E347" s="233" t="s">
        <v>21</v>
      </c>
      <c r="F347" s="234" t="s">
        <v>183</v>
      </c>
      <c r="G347" s="232"/>
      <c r="H347" s="235">
        <v>6.9119999999999999</v>
      </c>
      <c r="I347" s="236"/>
      <c r="J347" s="232"/>
      <c r="K347" s="232"/>
      <c r="L347" s="237"/>
      <c r="M347" s="238"/>
      <c r="N347" s="239"/>
      <c r="O347" s="239"/>
      <c r="P347" s="239"/>
      <c r="Q347" s="239"/>
      <c r="R347" s="239"/>
      <c r="S347" s="239"/>
      <c r="T347" s="240"/>
      <c r="AT347" s="241" t="s">
        <v>172</v>
      </c>
      <c r="AU347" s="241" t="s">
        <v>80</v>
      </c>
      <c r="AV347" s="13" t="s">
        <v>80</v>
      </c>
      <c r="AW347" s="13" t="s">
        <v>35</v>
      </c>
      <c r="AX347" s="13" t="s">
        <v>71</v>
      </c>
      <c r="AY347" s="241" t="s">
        <v>141</v>
      </c>
    </row>
    <row r="348" spans="2:65" s="14" customFormat="1">
      <c r="B348" s="242"/>
      <c r="C348" s="243"/>
      <c r="D348" s="222" t="s">
        <v>172</v>
      </c>
      <c r="E348" s="244" t="s">
        <v>21</v>
      </c>
      <c r="F348" s="245" t="s">
        <v>176</v>
      </c>
      <c r="G348" s="243"/>
      <c r="H348" s="246">
        <v>13.151999999999999</v>
      </c>
      <c r="I348" s="247"/>
      <c r="J348" s="243"/>
      <c r="K348" s="243"/>
      <c r="L348" s="248"/>
      <c r="M348" s="249"/>
      <c r="N348" s="250"/>
      <c r="O348" s="250"/>
      <c r="P348" s="250"/>
      <c r="Q348" s="250"/>
      <c r="R348" s="250"/>
      <c r="S348" s="250"/>
      <c r="T348" s="251"/>
      <c r="AT348" s="252" t="s">
        <v>172</v>
      </c>
      <c r="AU348" s="252" t="s">
        <v>80</v>
      </c>
      <c r="AV348" s="14" t="s">
        <v>170</v>
      </c>
      <c r="AW348" s="14" t="s">
        <v>35</v>
      </c>
      <c r="AX348" s="14" t="s">
        <v>78</v>
      </c>
      <c r="AY348" s="252" t="s">
        <v>141</v>
      </c>
    </row>
    <row r="349" spans="2:65" s="1" customFormat="1" ht="16.5" customHeight="1">
      <c r="B349" s="42"/>
      <c r="C349" s="195" t="s">
        <v>408</v>
      </c>
      <c r="D349" s="195" t="s">
        <v>142</v>
      </c>
      <c r="E349" s="196" t="s">
        <v>409</v>
      </c>
      <c r="F349" s="197" t="s">
        <v>410</v>
      </c>
      <c r="G349" s="198" t="s">
        <v>179</v>
      </c>
      <c r="H349" s="199">
        <v>0.45</v>
      </c>
      <c r="I349" s="200"/>
      <c r="J349" s="201">
        <f>ROUND(I349*H349,2)</f>
        <v>0</v>
      </c>
      <c r="K349" s="197" t="s">
        <v>169</v>
      </c>
      <c r="L349" s="62"/>
      <c r="M349" s="202" t="s">
        <v>21</v>
      </c>
      <c r="N349" s="217" t="s">
        <v>42</v>
      </c>
      <c r="O349" s="43"/>
      <c r="P349" s="218">
        <f>O349*H349</f>
        <v>0</v>
      </c>
      <c r="Q349" s="218">
        <v>0</v>
      </c>
      <c r="R349" s="218">
        <f>Q349*H349</f>
        <v>0</v>
      </c>
      <c r="S349" s="218">
        <v>2.4</v>
      </c>
      <c r="T349" s="219">
        <f>S349*H349</f>
        <v>1.08</v>
      </c>
      <c r="AR349" s="25" t="s">
        <v>170</v>
      </c>
      <c r="AT349" s="25" t="s">
        <v>142</v>
      </c>
      <c r="AU349" s="25" t="s">
        <v>80</v>
      </c>
      <c r="AY349" s="25" t="s">
        <v>141</v>
      </c>
      <c r="BE349" s="207">
        <f>IF(N349="základní",J349,0)</f>
        <v>0</v>
      </c>
      <c r="BF349" s="207">
        <f>IF(N349="snížená",J349,0)</f>
        <v>0</v>
      </c>
      <c r="BG349" s="207">
        <f>IF(N349="zákl. přenesená",J349,0)</f>
        <v>0</v>
      </c>
      <c r="BH349" s="207">
        <f>IF(N349="sníž. přenesená",J349,0)</f>
        <v>0</v>
      </c>
      <c r="BI349" s="207">
        <f>IF(N349="nulová",J349,0)</f>
        <v>0</v>
      </c>
      <c r="BJ349" s="25" t="s">
        <v>78</v>
      </c>
      <c r="BK349" s="207">
        <f>ROUND(I349*H349,2)</f>
        <v>0</v>
      </c>
      <c r="BL349" s="25" t="s">
        <v>170</v>
      </c>
      <c r="BM349" s="25" t="s">
        <v>411</v>
      </c>
    </row>
    <row r="350" spans="2:65" s="12" customFormat="1" ht="27">
      <c r="B350" s="220"/>
      <c r="C350" s="221"/>
      <c r="D350" s="222" t="s">
        <v>172</v>
      </c>
      <c r="E350" s="223" t="s">
        <v>21</v>
      </c>
      <c r="F350" s="224" t="s">
        <v>412</v>
      </c>
      <c r="G350" s="221"/>
      <c r="H350" s="223" t="s">
        <v>21</v>
      </c>
      <c r="I350" s="225"/>
      <c r="J350" s="221"/>
      <c r="K350" s="221"/>
      <c r="L350" s="226"/>
      <c r="M350" s="227"/>
      <c r="N350" s="228"/>
      <c r="O350" s="228"/>
      <c r="P350" s="228"/>
      <c r="Q350" s="228"/>
      <c r="R350" s="228"/>
      <c r="S350" s="228"/>
      <c r="T350" s="229"/>
      <c r="AT350" s="230" t="s">
        <v>172</v>
      </c>
      <c r="AU350" s="230" t="s">
        <v>80</v>
      </c>
      <c r="AV350" s="12" t="s">
        <v>78</v>
      </c>
      <c r="AW350" s="12" t="s">
        <v>35</v>
      </c>
      <c r="AX350" s="12" t="s">
        <v>71</v>
      </c>
      <c r="AY350" s="230" t="s">
        <v>141</v>
      </c>
    </row>
    <row r="351" spans="2:65" s="13" customFormat="1">
      <c r="B351" s="231"/>
      <c r="C351" s="232"/>
      <c r="D351" s="222" t="s">
        <v>172</v>
      </c>
      <c r="E351" s="233" t="s">
        <v>21</v>
      </c>
      <c r="F351" s="234" t="s">
        <v>413</v>
      </c>
      <c r="G351" s="232"/>
      <c r="H351" s="235">
        <v>0.45</v>
      </c>
      <c r="I351" s="236"/>
      <c r="J351" s="232"/>
      <c r="K351" s="232"/>
      <c r="L351" s="237"/>
      <c r="M351" s="238"/>
      <c r="N351" s="239"/>
      <c r="O351" s="239"/>
      <c r="P351" s="239"/>
      <c r="Q351" s="239"/>
      <c r="R351" s="239"/>
      <c r="S351" s="239"/>
      <c r="T351" s="240"/>
      <c r="AT351" s="241" t="s">
        <v>172</v>
      </c>
      <c r="AU351" s="241" t="s">
        <v>80</v>
      </c>
      <c r="AV351" s="13" t="s">
        <v>80</v>
      </c>
      <c r="AW351" s="13" t="s">
        <v>35</v>
      </c>
      <c r="AX351" s="13" t="s">
        <v>71</v>
      </c>
      <c r="AY351" s="241" t="s">
        <v>141</v>
      </c>
    </row>
    <row r="352" spans="2:65" s="14" customFormat="1">
      <c r="B352" s="242"/>
      <c r="C352" s="243"/>
      <c r="D352" s="222" t="s">
        <v>172</v>
      </c>
      <c r="E352" s="244" t="s">
        <v>21</v>
      </c>
      <c r="F352" s="245" t="s">
        <v>176</v>
      </c>
      <c r="G352" s="243"/>
      <c r="H352" s="246">
        <v>0.45</v>
      </c>
      <c r="I352" s="247"/>
      <c r="J352" s="243"/>
      <c r="K352" s="243"/>
      <c r="L352" s="248"/>
      <c r="M352" s="249"/>
      <c r="N352" s="250"/>
      <c r="O352" s="250"/>
      <c r="P352" s="250"/>
      <c r="Q352" s="250"/>
      <c r="R352" s="250"/>
      <c r="S352" s="250"/>
      <c r="T352" s="251"/>
      <c r="AT352" s="252" t="s">
        <v>172</v>
      </c>
      <c r="AU352" s="252" t="s">
        <v>80</v>
      </c>
      <c r="AV352" s="14" t="s">
        <v>170</v>
      </c>
      <c r="AW352" s="14" t="s">
        <v>35</v>
      </c>
      <c r="AX352" s="14" t="s">
        <v>78</v>
      </c>
      <c r="AY352" s="252" t="s">
        <v>141</v>
      </c>
    </row>
    <row r="353" spans="2:65" s="1" customFormat="1" ht="16.5" customHeight="1">
      <c r="B353" s="42"/>
      <c r="C353" s="195" t="s">
        <v>414</v>
      </c>
      <c r="D353" s="195" t="s">
        <v>142</v>
      </c>
      <c r="E353" s="196" t="s">
        <v>415</v>
      </c>
      <c r="F353" s="197" t="s">
        <v>416</v>
      </c>
      <c r="G353" s="198" t="s">
        <v>417</v>
      </c>
      <c r="H353" s="199">
        <v>2364.5839999999998</v>
      </c>
      <c r="I353" s="200"/>
      <c r="J353" s="201">
        <f>ROUND(I353*H353,2)</f>
        <v>0</v>
      </c>
      <c r="K353" s="197" t="s">
        <v>169</v>
      </c>
      <c r="L353" s="62"/>
      <c r="M353" s="202" t="s">
        <v>21</v>
      </c>
      <c r="N353" s="217" t="s">
        <v>42</v>
      </c>
      <c r="O353" s="43"/>
      <c r="P353" s="218">
        <f>O353*H353</f>
        <v>0</v>
      </c>
      <c r="Q353" s="218">
        <v>0</v>
      </c>
      <c r="R353" s="218">
        <f>Q353*H353</f>
        <v>0</v>
      </c>
      <c r="S353" s="218">
        <v>2E-3</v>
      </c>
      <c r="T353" s="219">
        <f>S353*H353</f>
        <v>4.7291679999999996</v>
      </c>
      <c r="AR353" s="25" t="s">
        <v>170</v>
      </c>
      <c r="AT353" s="25" t="s">
        <v>142</v>
      </c>
      <c r="AU353" s="25" t="s">
        <v>80</v>
      </c>
      <c r="AY353" s="25" t="s">
        <v>141</v>
      </c>
      <c r="BE353" s="207">
        <f>IF(N353="základní",J353,0)</f>
        <v>0</v>
      </c>
      <c r="BF353" s="207">
        <f>IF(N353="snížená",J353,0)</f>
        <v>0</v>
      </c>
      <c r="BG353" s="207">
        <f>IF(N353="zákl. přenesená",J353,0)</f>
        <v>0</v>
      </c>
      <c r="BH353" s="207">
        <f>IF(N353="sníž. přenesená",J353,0)</f>
        <v>0</v>
      </c>
      <c r="BI353" s="207">
        <f>IF(N353="nulová",J353,0)</f>
        <v>0</v>
      </c>
      <c r="BJ353" s="25" t="s">
        <v>78</v>
      </c>
      <c r="BK353" s="207">
        <f>ROUND(I353*H353,2)</f>
        <v>0</v>
      </c>
      <c r="BL353" s="25" t="s">
        <v>170</v>
      </c>
      <c r="BM353" s="25" t="s">
        <v>418</v>
      </c>
    </row>
    <row r="354" spans="2:65" s="13" customFormat="1">
      <c r="B354" s="231"/>
      <c r="C354" s="232"/>
      <c r="D354" s="222" t="s">
        <v>172</v>
      </c>
      <c r="E354" s="233" t="s">
        <v>21</v>
      </c>
      <c r="F354" s="234" t="s">
        <v>226</v>
      </c>
      <c r="G354" s="232"/>
      <c r="H354" s="235">
        <v>154.4</v>
      </c>
      <c r="I354" s="236"/>
      <c r="J354" s="232"/>
      <c r="K354" s="232"/>
      <c r="L354" s="237"/>
      <c r="M354" s="238"/>
      <c r="N354" s="239"/>
      <c r="O354" s="239"/>
      <c r="P354" s="239"/>
      <c r="Q354" s="239"/>
      <c r="R354" s="239"/>
      <c r="S354" s="239"/>
      <c r="T354" s="240"/>
      <c r="AT354" s="241" t="s">
        <v>172</v>
      </c>
      <c r="AU354" s="241" t="s">
        <v>80</v>
      </c>
      <c r="AV354" s="13" t="s">
        <v>80</v>
      </c>
      <c r="AW354" s="13" t="s">
        <v>35</v>
      </c>
      <c r="AX354" s="13" t="s">
        <v>71</v>
      </c>
      <c r="AY354" s="241" t="s">
        <v>141</v>
      </c>
    </row>
    <row r="355" spans="2:65" s="13" customFormat="1">
      <c r="B355" s="231"/>
      <c r="C355" s="232"/>
      <c r="D355" s="222" t="s">
        <v>172</v>
      </c>
      <c r="E355" s="233" t="s">
        <v>21</v>
      </c>
      <c r="F355" s="234" t="s">
        <v>227</v>
      </c>
      <c r="G355" s="232"/>
      <c r="H355" s="235">
        <v>24.6</v>
      </c>
      <c r="I355" s="236"/>
      <c r="J355" s="232"/>
      <c r="K355" s="232"/>
      <c r="L355" s="237"/>
      <c r="M355" s="238"/>
      <c r="N355" s="239"/>
      <c r="O355" s="239"/>
      <c r="P355" s="239"/>
      <c r="Q355" s="239"/>
      <c r="R355" s="239"/>
      <c r="S355" s="239"/>
      <c r="T355" s="240"/>
      <c r="AT355" s="241" t="s">
        <v>172</v>
      </c>
      <c r="AU355" s="241" t="s">
        <v>80</v>
      </c>
      <c r="AV355" s="13" t="s">
        <v>80</v>
      </c>
      <c r="AW355" s="13" t="s">
        <v>35</v>
      </c>
      <c r="AX355" s="13" t="s">
        <v>71</v>
      </c>
      <c r="AY355" s="241" t="s">
        <v>141</v>
      </c>
    </row>
    <row r="356" spans="2:65" s="13" customFormat="1">
      <c r="B356" s="231"/>
      <c r="C356" s="232"/>
      <c r="D356" s="222" t="s">
        <v>172</v>
      </c>
      <c r="E356" s="233" t="s">
        <v>21</v>
      </c>
      <c r="F356" s="234" t="s">
        <v>228</v>
      </c>
      <c r="G356" s="232"/>
      <c r="H356" s="235">
        <v>48.75</v>
      </c>
      <c r="I356" s="236"/>
      <c r="J356" s="232"/>
      <c r="K356" s="232"/>
      <c r="L356" s="237"/>
      <c r="M356" s="238"/>
      <c r="N356" s="239"/>
      <c r="O356" s="239"/>
      <c r="P356" s="239"/>
      <c r="Q356" s="239"/>
      <c r="R356" s="239"/>
      <c r="S356" s="239"/>
      <c r="T356" s="240"/>
      <c r="AT356" s="241" t="s">
        <v>172</v>
      </c>
      <c r="AU356" s="241" t="s">
        <v>80</v>
      </c>
      <c r="AV356" s="13" t="s">
        <v>80</v>
      </c>
      <c r="AW356" s="13" t="s">
        <v>35</v>
      </c>
      <c r="AX356" s="13" t="s">
        <v>71</v>
      </c>
      <c r="AY356" s="241" t="s">
        <v>141</v>
      </c>
    </row>
    <row r="357" spans="2:65" s="13" customFormat="1">
      <c r="B357" s="231"/>
      <c r="C357" s="232"/>
      <c r="D357" s="222" t="s">
        <v>172</v>
      </c>
      <c r="E357" s="233" t="s">
        <v>21</v>
      </c>
      <c r="F357" s="234" t="s">
        <v>229</v>
      </c>
      <c r="G357" s="232"/>
      <c r="H357" s="235">
        <v>12.75</v>
      </c>
      <c r="I357" s="236"/>
      <c r="J357" s="232"/>
      <c r="K357" s="232"/>
      <c r="L357" s="237"/>
      <c r="M357" s="238"/>
      <c r="N357" s="239"/>
      <c r="O357" s="239"/>
      <c r="P357" s="239"/>
      <c r="Q357" s="239"/>
      <c r="R357" s="239"/>
      <c r="S357" s="239"/>
      <c r="T357" s="240"/>
      <c r="AT357" s="241" t="s">
        <v>172</v>
      </c>
      <c r="AU357" s="241" t="s">
        <v>80</v>
      </c>
      <c r="AV357" s="13" t="s">
        <v>80</v>
      </c>
      <c r="AW357" s="13" t="s">
        <v>35</v>
      </c>
      <c r="AX357" s="13" t="s">
        <v>71</v>
      </c>
      <c r="AY357" s="241" t="s">
        <v>141</v>
      </c>
    </row>
    <row r="358" spans="2:65" s="13" customFormat="1">
      <c r="B358" s="231"/>
      <c r="C358" s="232"/>
      <c r="D358" s="222" t="s">
        <v>172</v>
      </c>
      <c r="E358" s="233" t="s">
        <v>21</v>
      </c>
      <c r="F358" s="234" t="s">
        <v>230</v>
      </c>
      <c r="G358" s="232"/>
      <c r="H358" s="235">
        <v>52.55</v>
      </c>
      <c r="I358" s="236"/>
      <c r="J358" s="232"/>
      <c r="K358" s="232"/>
      <c r="L358" s="237"/>
      <c r="M358" s="238"/>
      <c r="N358" s="239"/>
      <c r="O358" s="239"/>
      <c r="P358" s="239"/>
      <c r="Q358" s="239"/>
      <c r="R358" s="239"/>
      <c r="S358" s="239"/>
      <c r="T358" s="240"/>
      <c r="AT358" s="241" t="s">
        <v>172</v>
      </c>
      <c r="AU358" s="241" t="s">
        <v>80</v>
      </c>
      <c r="AV358" s="13" t="s">
        <v>80</v>
      </c>
      <c r="AW358" s="13" t="s">
        <v>35</v>
      </c>
      <c r="AX358" s="13" t="s">
        <v>71</v>
      </c>
      <c r="AY358" s="241" t="s">
        <v>141</v>
      </c>
    </row>
    <row r="359" spans="2:65" s="13" customFormat="1">
      <c r="B359" s="231"/>
      <c r="C359" s="232"/>
      <c r="D359" s="222" t="s">
        <v>172</v>
      </c>
      <c r="E359" s="233" t="s">
        <v>21</v>
      </c>
      <c r="F359" s="234" t="s">
        <v>231</v>
      </c>
      <c r="G359" s="232"/>
      <c r="H359" s="235">
        <v>1.5</v>
      </c>
      <c r="I359" s="236"/>
      <c r="J359" s="232"/>
      <c r="K359" s="232"/>
      <c r="L359" s="237"/>
      <c r="M359" s="238"/>
      <c r="N359" s="239"/>
      <c r="O359" s="239"/>
      <c r="P359" s="239"/>
      <c r="Q359" s="239"/>
      <c r="R359" s="239"/>
      <c r="S359" s="239"/>
      <c r="T359" s="240"/>
      <c r="AT359" s="241" t="s">
        <v>172</v>
      </c>
      <c r="AU359" s="241" t="s">
        <v>80</v>
      </c>
      <c r="AV359" s="13" t="s">
        <v>80</v>
      </c>
      <c r="AW359" s="13" t="s">
        <v>35</v>
      </c>
      <c r="AX359" s="13" t="s">
        <v>71</v>
      </c>
      <c r="AY359" s="241" t="s">
        <v>141</v>
      </c>
    </row>
    <row r="360" spans="2:65" s="13" customFormat="1">
      <c r="B360" s="231"/>
      <c r="C360" s="232"/>
      <c r="D360" s="222" t="s">
        <v>172</v>
      </c>
      <c r="E360" s="233" t="s">
        <v>21</v>
      </c>
      <c r="F360" s="234" t="s">
        <v>232</v>
      </c>
      <c r="G360" s="232"/>
      <c r="H360" s="235">
        <v>18.600000000000001</v>
      </c>
      <c r="I360" s="236"/>
      <c r="J360" s="232"/>
      <c r="K360" s="232"/>
      <c r="L360" s="237"/>
      <c r="M360" s="238"/>
      <c r="N360" s="239"/>
      <c r="O360" s="239"/>
      <c r="P360" s="239"/>
      <c r="Q360" s="239"/>
      <c r="R360" s="239"/>
      <c r="S360" s="239"/>
      <c r="T360" s="240"/>
      <c r="AT360" s="241" t="s">
        <v>172</v>
      </c>
      <c r="AU360" s="241" t="s">
        <v>80</v>
      </c>
      <c r="AV360" s="13" t="s">
        <v>80</v>
      </c>
      <c r="AW360" s="13" t="s">
        <v>35</v>
      </c>
      <c r="AX360" s="13" t="s">
        <v>71</v>
      </c>
      <c r="AY360" s="241" t="s">
        <v>141</v>
      </c>
    </row>
    <row r="361" spans="2:65" s="13" customFormat="1">
      <c r="B361" s="231"/>
      <c r="C361" s="232"/>
      <c r="D361" s="222" t="s">
        <v>172</v>
      </c>
      <c r="E361" s="233" t="s">
        <v>21</v>
      </c>
      <c r="F361" s="234" t="s">
        <v>233</v>
      </c>
      <c r="G361" s="232"/>
      <c r="H361" s="235">
        <v>6.2</v>
      </c>
      <c r="I361" s="236"/>
      <c r="J361" s="232"/>
      <c r="K361" s="232"/>
      <c r="L361" s="237"/>
      <c r="M361" s="238"/>
      <c r="N361" s="239"/>
      <c r="O361" s="239"/>
      <c r="P361" s="239"/>
      <c r="Q361" s="239"/>
      <c r="R361" s="239"/>
      <c r="S361" s="239"/>
      <c r="T361" s="240"/>
      <c r="AT361" s="241" t="s">
        <v>172</v>
      </c>
      <c r="AU361" s="241" t="s">
        <v>80</v>
      </c>
      <c r="AV361" s="13" t="s">
        <v>80</v>
      </c>
      <c r="AW361" s="13" t="s">
        <v>35</v>
      </c>
      <c r="AX361" s="13" t="s">
        <v>71</v>
      </c>
      <c r="AY361" s="241" t="s">
        <v>141</v>
      </c>
    </row>
    <row r="362" spans="2:65" s="13" customFormat="1">
      <c r="B362" s="231"/>
      <c r="C362" s="232"/>
      <c r="D362" s="222" t="s">
        <v>172</v>
      </c>
      <c r="E362" s="233" t="s">
        <v>21</v>
      </c>
      <c r="F362" s="234" t="s">
        <v>234</v>
      </c>
      <c r="G362" s="232"/>
      <c r="H362" s="235">
        <v>28.99</v>
      </c>
      <c r="I362" s="236"/>
      <c r="J362" s="232"/>
      <c r="K362" s="232"/>
      <c r="L362" s="237"/>
      <c r="M362" s="238"/>
      <c r="N362" s="239"/>
      <c r="O362" s="239"/>
      <c r="P362" s="239"/>
      <c r="Q362" s="239"/>
      <c r="R362" s="239"/>
      <c r="S362" s="239"/>
      <c r="T362" s="240"/>
      <c r="AT362" s="241" t="s">
        <v>172</v>
      </c>
      <c r="AU362" s="241" t="s">
        <v>80</v>
      </c>
      <c r="AV362" s="13" t="s">
        <v>80</v>
      </c>
      <c r="AW362" s="13" t="s">
        <v>35</v>
      </c>
      <c r="AX362" s="13" t="s">
        <v>71</v>
      </c>
      <c r="AY362" s="241" t="s">
        <v>141</v>
      </c>
    </row>
    <row r="363" spans="2:65" s="13" customFormat="1">
      <c r="B363" s="231"/>
      <c r="C363" s="232"/>
      <c r="D363" s="222" t="s">
        <v>172</v>
      </c>
      <c r="E363" s="233" t="s">
        <v>21</v>
      </c>
      <c r="F363" s="234" t="s">
        <v>235</v>
      </c>
      <c r="G363" s="232"/>
      <c r="H363" s="235">
        <v>27.69</v>
      </c>
      <c r="I363" s="236"/>
      <c r="J363" s="232"/>
      <c r="K363" s="232"/>
      <c r="L363" s="237"/>
      <c r="M363" s="238"/>
      <c r="N363" s="239"/>
      <c r="O363" s="239"/>
      <c r="P363" s="239"/>
      <c r="Q363" s="239"/>
      <c r="R363" s="239"/>
      <c r="S363" s="239"/>
      <c r="T363" s="240"/>
      <c r="AT363" s="241" t="s">
        <v>172</v>
      </c>
      <c r="AU363" s="241" t="s">
        <v>80</v>
      </c>
      <c r="AV363" s="13" t="s">
        <v>80</v>
      </c>
      <c r="AW363" s="13" t="s">
        <v>35</v>
      </c>
      <c r="AX363" s="13" t="s">
        <v>71</v>
      </c>
      <c r="AY363" s="241" t="s">
        <v>141</v>
      </c>
    </row>
    <row r="364" spans="2:65" s="13" customFormat="1">
      <c r="B364" s="231"/>
      <c r="C364" s="232"/>
      <c r="D364" s="222" t="s">
        <v>172</v>
      </c>
      <c r="E364" s="233" t="s">
        <v>21</v>
      </c>
      <c r="F364" s="234" t="s">
        <v>236</v>
      </c>
      <c r="G364" s="232"/>
      <c r="H364" s="235">
        <v>3.45</v>
      </c>
      <c r="I364" s="236"/>
      <c r="J364" s="232"/>
      <c r="K364" s="232"/>
      <c r="L364" s="237"/>
      <c r="M364" s="238"/>
      <c r="N364" s="239"/>
      <c r="O364" s="239"/>
      <c r="P364" s="239"/>
      <c r="Q364" s="239"/>
      <c r="R364" s="239"/>
      <c r="S364" s="239"/>
      <c r="T364" s="240"/>
      <c r="AT364" s="241" t="s">
        <v>172</v>
      </c>
      <c r="AU364" s="241" t="s">
        <v>80</v>
      </c>
      <c r="AV364" s="13" t="s">
        <v>80</v>
      </c>
      <c r="AW364" s="13" t="s">
        <v>35</v>
      </c>
      <c r="AX364" s="13" t="s">
        <v>71</v>
      </c>
      <c r="AY364" s="241" t="s">
        <v>141</v>
      </c>
    </row>
    <row r="365" spans="2:65" s="13" customFormat="1">
      <c r="B365" s="231"/>
      <c r="C365" s="232"/>
      <c r="D365" s="222" t="s">
        <v>172</v>
      </c>
      <c r="E365" s="233" t="s">
        <v>21</v>
      </c>
      <c r="F365" s="234" t="s">
        <v>237</v>
      </c>
      <c r="G365" s="232"/>
      <c r="H365" s="235">
        <v>34.049999999999997</v>
      </c>
      <c r="I365" s="236"/>
      <c r="J365" s="232"/>
      <c r="K365" s="232"/>
      <c r="L365" s="237"/>
      <c r="M365" s="238"/>
      <c r="N365" s="239"/>
      <c r="O365" s="239"/>
      <c r="P365" s="239"/>
      <c r="Q365" s="239"/>
      <c r="R365" s="239"/>
      <c r="S365" s="239"/>
      <c r="T365" s="240"/>
      <c r="AT365" s="241" t="s">
        <v>172</v>
      </c>
      <c r="AU365" s="241" t="s">
        <v>80</v>
      </c>
      <c r="AV365" s="13" t="s">
        <v>80</v>
      </c>
      <c r="AW365" s="13" t="s">
        <v>35</v>
      </c>
      <c r="AX365" s="13" t="s">
        <v>71</v>
      </c>
      <c r="AY365" s="241" t="s">
        <v>141</v>
      </c>
    </row>
    <row r="366" spans="2:65" s="13" customFormat="1">
      <c r="B366" s="231"/>
      <c r="C366" s="232"/>
      <c r="D366" s="222" t="s">
        <v>172</v>
      </c>
      <c r="E366" s="233" t="s">
        <v>21</v>
      </c>
      <c r="F366" s="234" t="s">
        <v>238</v>
      </c>
      <c r="G366" s="232"/>
      <c r="H366" s="235">
        <v>79.430000000000007</v>
      </c>
      <c r="I366" s="236"/>
      <c r="J366" s="232"/>
      <c r="K366" s="232"/>
      <c r="L366" s="237"/>
      <c r="M366" s="238"/>
      <c r="N366" s="239"/>
      <c r="O366" s="239"/>
      <c r="P366" s="239"/>
      <c r="Q366" s="239"/>
      <c r="R366" s="239"/>
      <c r="S366" s="239"/>
      <c r="T366" s="240"/>
      <c r="AT366" s="241" t="s">
        <v>172</v>
      </c>
      <c r="AU366" s="241" t="s">
        <v>80</v>
      </c>
      <c r="AV366" s="13" t="s">
        <v>80</v>
      </c>
      <c r="AW366" s="13" t="s">
        <v>35</v>
      </c>
      <c r="AX366" s="13" t="s">
        <v>71</v>
      </c>
      <c r="AY366" s="241" t="s">
        <v>141</v>
      </c>
    </row>
    <row r="367" spans="2:65" s="13" customFormat="1">
      <c r="B367" s="231"/>
      <c r="C367" s="232"/>
      <c r="D367" s="222" t="s">
        <v>172</v>
      </c>
      <c r="E367" s="233" t="s">
        <v>21</v>
      </c>
      <c r="F367" s="234" t="s">
        <v>239</v>
      </c>
      <c r="G367" s="232"/>
      <c r="H367" s="235">
        <v>39</v>
      </c>
      <c r="I367" s="236"/>
      <c r="J367" s="232"/>
      <c r="K367" s="232"/>
      <c r="L367" s="237"/>
      <c r="M367" s="238"/>
      <c r="N367" s="239"/>
      <c r="O367" s="239"/>
      <c r="P367" s="239"/>
      <c r="Q367" s="239"/>
      <c r="R367" s="239"/>
      <c r="S367" s="239"/>
      <c r="T367" s="240"/>
      <c r="AT367" s="241" t="s">
        <v>172</v>
      </c>
      <c r="AU367" s="241" t="s">
        <v>80</v>
      </c>
      <c r="AV367" s="13" t="s">
        <v>80</v>
      </c>
      <c r="AW367" s="13" t="s">
        <v>35</v>
      </c>
      <c r="AX367" s="13" t="s">
        <v>71</v>
      </c>
      <c r="AY367" s="241" t="s">
        <v>141</v>
      </c>
    </row>
    <row r="368" spans="2:65" s="13" customFormat="1">
      <c r="B368" s="231"/>
      <c r="C368" s="232"/>
      <c r="D368" s="222" t="s">
        <v>172</v>
      </c>
      <c r="E368" s="233" t="s">
        <v>21</v>
      </c>
      <c r="F368" s="234" t="s">
        <v>240</v>
      </c>
      <c r="G368" s="232"/>
      <c r="H368" s="235">
        <v>39.6</v>
      </c>
      <c r="I368" s="236"/>
      <c r="J368" s="232"/>
      <c r="K368" s="232"/>
      <c r="L368" s="237"/>
      <c r="M368" s="238"/>
      <c r="N368" s="239"/>
      <c r="O368" s="239"/>
      <c r="P368" s="239"/>
      <c r="Q368" s="239"/>
      <c r="R368" s="239"/>
      <c r="S368" s="239"/>
      <c r="T368" s="240"/>
      <c r="AT368" s="241" t="s">
        <v>172</v>
      </c>
      <c r="AU368" s="241" t="s">
        <v>80</v>
      </c>
      <c r="AV368" s="13" t="s">
        <v>80</v>
      </c>
      <c r="AW368" s="13" t="s">
        <v>35</v>
      </c>
      <c r="AX368" s="13" t="s">
        <v>71</v>
      </c>
      <c r="AY368" s="241" t="s">
        <v>141</v>
      </c>
    </row>
    <row r="369" spans="2:51" s="13" customFormat="1">
      <c r="B369" s="231"/>
      <c r="C369" s="232"/>
      <c r="D369" s="222" t="s">
        <v>172</v>
      </c>
      <c r="E369" s="233" t="s">
        <v>21</v>
      </c>
      <c r="F369" s="234" t="s">
        <v>241</v>
      </c>
      <c r="G369" s="232"/>
      <c r="H369" s="235">
        <v>86.16</v>
      </c>
      <c r="I369" s="236"/>
      <c r="J369" s="232"/>
      <c r="K369" s="232"/>
      <c r="L369" s="237"/>
      <c r="M369" s="238"/>
      <c r="N369" s="239"/>
      <c r="O369" s="239"/>
      <c r="P369" s="239"/>
      <c r="Q369" s="239"/>
      <c r="R369" s="239"/>
      <c r="S369" s="239"/>
      <c r="T369" s="240"/>
      <c r="AT369" s="241" t="s">
        <v>172</v>
      </c>
      <c r="AU369" s="241" t="s">
        <v>80</v>
      </c>
      <c r="AV369" s="13" t="s">
        <v>80</v>
      </c>
      <c r="AW369" s="13" t="s">
        <v>35</v>
      </c>
      <c r="AX369" s="13" t="s">
        <v>71</v>
      </c>
      <c r="AY369" s="241" t="s">
        <v>141</v>
      </c>
    </row>
    <row r="370" spans="2:51" s="13" customFormat="1">
      <c r="B370" s="231"/>
      <c r="C370" s="232"/>
      <c r="D370" s="222" t="s">
        <v>172</v>
      </c>
      <c r="E370" s="233" t="s">
        <v>21</v>
      </c>
      <c r="F370" s="234" t="s">
        <v>242</v>
      </c>
      <c r="G370" s="232"/>
      <c r="H370" s="235">
        <v>38.4</v>
      </c>
      <c r="I370" s="236"/>
      <c r="J370" s="232"/>
      <c r="K370" s="232"/>
      <c r="L370" s="237"/>
      <c r="M370" s="238"/>
      <c r="N370" s="239"/>
      <c r="O370" s="239"/>
      <c r="P370" s="239"/>
      <c r="Q370" s="239"/>
      <c r="R370" s="239"/>
      <c r="S370" s="239"/>
      <c r="T370" s="240"/>
      <c r="AT370" s="241" t="s">
        <v>172</v>
      </c>
      <c r="AU370" s="241" t="s">
        <v>80</v>
      </c>
      <c r="AV370" s="13" t="s">
        <v>80</v>
      </c>
      <c r="AW370" s="13" t="s">
        <v>35</v>
      </c>
      <c r="AX370" s="13" t="s">
        <v>71</v>
      </c>
      <c r="AY370" s="241" t="s">
        <v>141</v>
      </c>
    </row>
    <row r="371" spans="2:51" s="13" customFormat="1">
      <c r="B371" s="231"/>
      <c r="C371" s="232"/>
      <c r="D371" s="222" t="s">
        <v>172</v>
      </c>
      <c r="E371" s="233" t="s">
        <v>21</v>
      </c>
      <c r="F371" s="234" t="s">
        <v>243</v>
      </c>
      <c r="G371" s="232"/>
      <c r="H371" s="235">
        <v>38.4</v>
      </c>
      <c r="I371" s="236"/>
      <c r="J371" s="232"/>
      <c r="K371" s="232"/>
      <c r="L371" s="237"/>
      <c r="M371" s="238"/>
      <c r="N371" s="239"/>
      <c r="O371" s="239"/>
      <c r="P371" s="239"/>
      <c r="Q371" s="239"/>
      <c r="R371" s="239"/>
      <c r="S371" s="239"/>
      <c r="T371" s="240"/>
      <c r="AT371" s="241" t="s">
        <v>172</v>
      </c>
      <c r="AU371" s="241" t="s">
        <v>80</v>
      </c>
      <c r="AV371" s="13" t="s">
        <v>80</v>
      </c>
      <c r="AW371" s="13" t="s">
        <v>35</v>
      </c>
      <c r="AX371" s="13" t="s">
        <v>71</v>
      </c>
      <c r="AY371" s="241" t="s">
        <v>141</v>
      </c>
    </row>
    <row r="372" spans="2:51" s="13" customFormat="1">
      <c r="B372" s="231"/>
      <c r="C372" s="232"/>
      <c r="D372" s="222" t="s">
        <v>172</v>
      </c>
      <c r="E372" s="233" t="s">
        <v>21</v>
      </c>
      <c r="F372" s="234" t="s">
        <v>244</v>
      </c>
      <c r="G372" s="232"/>
      <c r="H372" s="235">
        <v>60.19</v>
      </c>
      <c r="I372" s="236"/>
      <c r="J372" s="232"/>
      <c r="K372" s="232"/>
      <c r="L372" s="237"/>
      <c r="M372" s="238"/>
      <c r="N372" s="239"/>
      <c r="O372" s="239"/>
      <c r="P372" s="239"/>
      <c r="Q372" s="239"/>
      <c r="R372" s="239"/>
      <c r="S372" s="239"/>
      <c r="T372" s="240"/>
      <c r="AT372" s="241" t="s">
        <v>172</v>
      </c>
      <c r="AU372" s="241" t="s">
        <v>80</v>
      </c>
      <c r="AV372" s="13" t="s">
        <v>80</v>
      </c>
      <c r="AW372" s="13" t="s">
        <v>35</v>
      </c>
      <c r="AX372" s="13" t="s">
        <v>71</v>
      </c>
      <c r="AY372" s="241" t="s">
        <v>141</v>
      </c>
    </row>
    <row r="373" spans="2:51" s="13" customFormat="1">
      <c r="B373" s="231"/>
      <c r="C373" s="232"/>
      <c r="D373" s="222" t="s">
        <v>172</v>
      </c>
      <c r="E373" s="233" t="s">
        <v>21</v>
      </c>
      <c r="F373" s="234" t="s">
        <v>245</v>
      </c>
      <c r="G373" s="232"/>
      <c r="H373" s="235">
        <v>6</v>
      </c>
      <c r="I373" s="236"/>
      <c r="J373" s="232"/>
      <c r="K373" s="232"/>
      <c r="L373" s="237"/>
      <c r="M373" s="238"/>
      <c r="N373" s="239"/>
      <c r="O373" s="239"/>
      <c r="P373" s="239"/>
      <c r="Q373" s="239"/>
      <c r="R373" s="239"/>
      <c r="S373" s="239"/>
      <c r="T373" s="240"/>
      <c r="AT373" s="241" t="s">
        <v>172</v>
      </c>
      <c r="AU373" s="241" t="s">
        <v>80</v>
      </c>
      <c r="AV373" s="13" t="s">
        <v>80</v>
      </c>
      <c r="AW373" s="13" t="s">
        <v>35</v>
      </c>
      <c r="AX373" s="13" t="s">
        <v>71</v>
      </c>
      <c r="AY373" s="241" t="s">
        <v>141</v>
      </c>
    </row>
    <row r="374" spans="2:51" s="13" customFormat="1">
      <c r="B374" s="231"/>
      <c r="C374" s="232"/>
      <c r="D374" s="222" t="s">
        <v>172</v>
      </c>
      <c r="E374" s="233" t="s">
        <v>21</v>
      </c>
      <c r="F374" s="234" t="s">
        <v>419</v>
      </c>
      <c r="G374" s="232"/>
      <c r="H374" s="235">
        <v>32.1</v>
      </c>
      <c r="I374" s="236"/>
      <c r="J374" s="232"/>
      <c r="K374" s="232"/>
      <c r="L374" s="237"/>
      <c r="M374" s="238"/>
      <c r="N374" s="239"/>
      <c r="O374" s="239"/>
      <c r="P374" s="239"/>
      <c r="Q374" s="239"/>
      <c r="R374" s="239"/>
      <c r="S374" s="239"/>
      <c r="T374" s="240"/>
      <c r="AT374" s="241" t="s">
        <v>172</v>
      </c>
      <c r="AU374" s="241" t="s">
        <v>80</v>
      </c>
      <c r="AV374" s="13" t="s">
        <v>80</v>
      </c>
      <c r="AW374" s="13" t="s">
        <v>35</v>
      </c>
      <c r="AX374" s="13" t="s">
        <v>71</v>
      </c>
      <c r="AY374" s="241" t="s">
        <v>141</v>
      </c>
    </row>
    <row r="375" spans="2:51" s="13" customFormat="1">
      <c r="B375" s="231"/>
      <c r="C375" s="232"/>
      <c r="D375" s="222" t="s">
        <v>172</v>
      </c>
      <c r="E375" s="233" t="s">
        <v>21</v>
      </c>
      <c r="F375" s="234" t="s">
        <v>246</v>
      </c>
      <c r="G375" s="232"/>
      <c r="H375" s="235">
        <v>192.6</v>
      </c>
      <c r="I375" s="236"/>
      <c r="J375" s="232"/>
      <c r="K375" s="232"/>
      <c r="L375" s="237"/>
      <c r="M375" s="238"/>
      <c r="N375" s="239"/>
      <c r="O375" s="239"/>
      <c r="P375" s="239"/>
      <c r="Q375" s="239"/>
      <c r="R375" s="239"/>
      <c r="S375" s="239"/>
      <c r="T375" s="240"/>
      <c r="AT375" s="241" t="s">
        <v>172</v>
      </c>
      <c r="AU375" s="241" t="s">
        <v>80</v>
      </c>
      <c r="AV375" s="13" t="s">
        <v>80</v>
      </c>
      <c r="AW375" s="13" t="s">
        <v>35</v>
      </c>
      <c r="AX375" s="13" t="s">
        <v>71</v>
      </c>
      <c r="AY375" s="241" t="s">
        <v>141</v>
      </c>
    </row>
    <row r="376" spans="2:51" s="13" customFormat="1">
      <c r="B376" s="231"/>
      <c r="C376" s="232"/>
      <c r="D376" s="222" t="s">
        <v>172</v>
      </c>
      <c r="E376" s="233" t="s">
        <v>21</v>
      </c>
      <c r="F376" s="234" t="s">
        <v>247</v>
      </c>
      <c r="G376" s="232"/>
      <c r="H376" s="235">
        <v>10.72</v>
      </c>
      <c r="I376" s="236"/>
      <c r="J376" s="232"/>
      <c r="K376" s="232"/>
      <c r="L376" s="237"/>
      <c r="M376" s="238"/>
      <c r="N376" s="239"/>
      <c r="O376" s="239"/>
      <c r="P376" s="239"/>
      <c r="Q376" s="239"/>
      <c r="R376" s="239"/>
      <c r="S376" s="239"/>
      <c r="T376" s="240"/>
      <c r="AT376" s="241" t="s">
        <v>172</v>
      </c>
      <c r="AU376" s="241" t="s">
        <v>80</v>
      </c>
      <c r="AV376" s="13" t="s">
        <v>80</v>
      </c>
      <c r="AW376" s="13" t="s">
        <v>35</v>
      </c>
      <c r="AX376" s="13" t="s">
        <v>71</v>
      </c>
      <c r="AY376" s="241" t="s">
        <v>141</v>
      </c>
    </row>
    <row r="377" spans="2:51" s="13" customFormat="1">
      <c r="B377" s="231"/>
      <c r="C377" s="232"/>
      <c r="D377" s="222" t="s">
        <v>172</v>
      </c>
      <c r="E377" s="233" t="s">
        <v>21</v>
      </c>
      <c r="F377" s="234" t="s">
        <v>248</v>
      </c>
      <c r="G377" s="232"/>
      <c r="H377" s="235">
        <v>42.96</v>
      </c>
      <c r="I377" s="236"/>
      <c r="J377" s="232"/>
      <c r="K377" s="232"/>
      <c r="L377" s="237"/>
      <c r="M377" s="238"/>
      <c r="N377" s="239"/>
      <c r="O377" s="239"/>
      <c r="P377" s="239"/>
      <c r="Q377" s="239"/>
      <c r="R377" s="239"/>
      <c r="S377" s="239"/>
      <c r="T377" s="240"/>
      <c r="AT377" s="241" t="s">
        <v>172</v>
      </c>
      <c r="AU377" s="241" t="s">
        <v>80</v>
      </c>
      <c r="AV377" s="13" t="s">
        <v>80</v>
      </c>
      <c r="AW377" s="13" t="s">
        <v>35</v>
      </c>
      <c r="AX377" s="13" t="s">
        <v>71</v>
      </c>
      <c r="AY377" s="241" t="s">
        <v>141</v>
      </c>
    </row>
    <row r="378" spans="2:51" s="13" customFormat="1">
      <c r="B378" s="231"/>
      <c r="C378" s="232"/>
      <c r="D378" s="222" t="s">
        <v>172</v>
      </c>
      <c r="E378" s="233" t="s">
        <v>21</v>
      </c>
      <c r="F378" s="234" t="s">
        <v>249</v>
      </c>
      <c r="G378" s="232"/>
      <c r="H378" s="235">
        <v>103.12</v>
      </c>
      <c r="I378" s="236"/>
      <c r="J378" s="232"/>
      <c r="K378" s="232"/>
      <c r="L378" s="237"/>
      <c r="M378" s="238"/>
      <c r="N378" s="239"/>
      <c r="O378" s="239"/>
      <c r="P378" s="239"/>
      <c r="Q378" s="239"/>
      <c r="R378" s="239"/>
      <c r="S378" s="239"/>
      <c r="T378" s="240"/>
      <c r="AT378" s="241" t="s">
        <v>172</v>
      </c>
      <c r="AU378" s="241" t="s">
        <v>80</v>
      </c>
      <c r="AV378" s="13" t="s">
        <v>80</v>
      </c>
      <c r="AW378" s="13" t="s">
        <v>35</v>
      </c>
      <c r="AX378" s="13" t="s">
        <v>71</v>
      </c>
      <c r="AY378" s="241" t="s">
        <v>141</v>
      </c>
    </row>
    <row r="379" spans="2:51" s="13" customFormat="1">
      <c r="B379" s="231"/>
      <c r="C379" s="232"/>
      <c r="D379" s="222" t="s">
        <v>172</v>
      </c>
      <c r="E379" s="233" t="s">
        <v>21</v>
      </c>
      <c r="F379" s="234" t="s">
        <v>250</v>
      </c>
      <c r="G379" s="232"/>
      <c r="H379" s="235">
        <v>17.28</v>
      </c>
      <c r="I379" s="236"/>
      <c r="J379" s="232"/>
      <c r="K379" s="232"/>
      <c r="L379" s="237"/>
      <c r="M379" s="238"/>
      <c r="N379" s="239"/>
      <c r="O379" s="239"/>
      <c r="P379" s="239"/>
      <c r="Q379" s="239"/>
      <c r="R379" s="239"/>
      <c r="S379" s="239"/>
      <c r="T379" s="240"/>
      <c r="AT379" s="241" t="s">
        <v>172</v>
      </c>
      <c r="AU379" s="241" t="s">
        <v>80</v>
      </c>
      <c r="AV379" s="13" t="s">
        <v>80</v>
      </c>
      <c r="AW379" s="13" t="s">
        <v>35</v>
      </c>
      <c r="AX379" s="13" t="s">
        <v>71</v>
      </c>
      <c r="AY379" s="241" t="s">
        <v>141</v>
      </c>
    </row>
    <row r="380" spans="2:51" s="13" customFormat="1">
      <c r="B380" s="231"/>
      <c r="C380" s="232"/>
      <c r="D380" s="222" t="s">
        <v>172</v>
      </c>
      <c r="E380" s="233" t="s">
        <v>21</v>
      </c>
      <c r="F380" s="234" t="s">
        <v>251</v>
      </c>
      <c r="G380" s="232"/>
      <c r="H380" s="235">
        <v>19.2</v>
      </c>
      <c r="I380" s="236"/>
      <c r="J380" s="232"/>
      <c r="K380" s="232"/>
      <c r="L380" s="237"/>
      <c r="M380" s="238"/>
      <c r="N380" s="239"/>
      <c r="O380" s="239"/>
      <c r="P380" s="239"/>
      <c r="Q380" s="239"/>
      <c r="R380" s="239"/>
      <c r="S380" s="239"/>
      <c r="T380" s="240"/>
      <c r="AT380" s="241" t="s">
        <v>172</v>
      </c>
      <c r="AU380" s="241" t="s">
        <v>80</v>
      </c>
      <c r="AV380" s="13" t="s">
        <v>80</v>
      </c>
      <c r="AW380" s="13" t="s">
        <v>35</v>
      </c>
      <c r="AX380" s="13" t="s">
        <v>71</v>
      </c>
      <c r="AY380" s="241" t="s">
        <v>141</v>
      </c>
    </row>
    <row r="381" spans="2:51" s="13" customFormat="1">
      <c r="B381" s="231"/>
      <c r="C381" s="232"/>
      <c r="D381" s="222" t="s">
        <v>172</v>
      </c>
      <c r="E381" s="233" t="s">
        <v>21</v>
      </c>
      <c r="F381" s="234" t="s">
        <v>252</v>
      </c>
      <c r="G381" s="232"/>
      <c r="H381" s="235">
        <v>44.28</v>
      </c>
      <c r="I381" s="236"/>
      <c r="J381" s="232"/>
      <c r="K381" s="232"/>
      <c r="L381" s="237"/>
      <c r="M381" s="238"/>
      <c r="N381" s="239"/>
      <c r="O381" s="239"/>
      <c r="P381" s="239"/>
      <c r="Q381" s="239"/>
      <c r="R381" s="239"/>
      <c r="S381" s="239"/>
      <c r="T381" s="240"/>
      <c r="AT381" s="241" t="s">
        <v>172</v>
      </c>
      <c r="AU381" s="241" t="s">
        <v>80</v>
      </c>
      <c r="AV381" s="13" t="s">
        <v>80</v>
      </c>
      <c r="AW381" s="13" t="s">
        <v>35</v>
      </c>
      <c r="AX381" s="13" t="s">
        <v>71</v>
      </c>
      <c r="AY381" s="241" t="s">
        <v>141</v>
      </c>
    </row>
    <row r="382" spans="2:51" s="13" customFormat="1">
      <c r="B382" s="231"/>
      <c r="C382" s="232"/>
      <c r="D382" s="222" t="s">
        <v>172</v>
      </c>
      <c r="E382" s="233" t="s">
        <v>21</v>
      </c>
      <c r="F382" s="234" t="s">
        <v>253</v>
      </c>
      <c r="G382" s="232"/>
      <c r="H382" s="235">
        <v>33.432000000000002</v>
      </c>
      <c r="I382" s="236"/>
      <c r="J382" s="232"/>
      <c r="K382" s="232"/>
      <c r="L382" s="237"/>
      <c r="M382" s="238"/>
      <c r="N382" s="239"/>
      <c r="O382" s="239"/>
      <c r="P382" s="239"/>
      <c r="Q382" s="239"/>
      <c r="R382" s="239"/>
      <c r="S382" s="239"/>
      <c r="T382" s="240"/>
      <c r="AT382" s="241" t="s">
        <v>172</v>
      </c>
      <c r="AU382" s="241" t="s">
        <v>80</v>
      </c>
      <c r="AV382" s="13" t="s">
        <v>80</v>
      </c>
      <c r="AW382" s="13" t="s">
        <v>35</v>
      </c>
      <c r="AX382" s="13" t="s">
        <v>71</v>
      </c>
      <c r="AY382" s="241" t="s">
        <v>141</v>
      </c>
    </row>
    <row r="383" spans="2:51" s="13" customFormat="1">
      <c r="B383" s="231"/>
      <c r="C383" s="232"/>
      <c r="D383" s="222" t="s">
        <v>172</v>
      </c>
      <c r="E383" s="233" t="s">
        <v>21</v>
      </c>
      <c r="F383" s="234" t="s">
        <v>254</v>
      </c>
      <c r="G383" s="232"/>
      <c r="H383" s="235">
        <v>39.72</v>
      </c>
      <c r="I383" s="236"/>
      <c r="J383" s="232"/>
      <c r="K383" s="232"/>
      <c r="L383" s="237"/>
      <c r="M383" s="238"/>
      <c r="N383" s="239"/>
      <c r="O383" s="239"/>
      <c r="P383" s="239"/>
      <c r="Q383" s="239"/>
      <c r="R383" s="239"/>
      <c r="S383" s="239"/>
      <c r="T383" s="240"/>
      <c r="AT383" s="241" t="s">
        <v>172</v>
      </c>
      <c r="AU383" s="241" t="s">
        <v>80</v>
      </c>
      <c r="AV383" s="13" t="s">
        <v>80</v>
      </c>
      <c r="AW383" s="13" t="s">
        <v>35</v>
      </c>
      <c r="AX383" s="13" t="s">
        <v>71</v>
      </c>
      <c r="AY383" s="241" t="s">
        <v>141</v>
      </c>
    </row>
    <row r="384" spans="2:51" s="13" customFormat="1">
      <c r="B384" s="231"/>
      <c r="C384" s="232"/>
      <c r="D384" s="222" t="s">
        <v>172</v>
      </c>
      <c r="E384" s="233" t="s">
        <v>21</v>
      </c>
      <c r="F384" s="234" t="s">
        <v>255</v>
      </c>
      <c r="G384" s="232"/>
      <c r="H384" s="235">
        <v>48.671999999999997</v>
      </c>
      <c r="I384" s="236"/>
      <c r="J384" s="232"/>
      <c r="K384" s="232"/>
      <c r="L384" s="237"/>
      <c r="M384" s="238"/>
      <c r="N384" s="239"/>
      <c r="O384" s="239"/>
      <c r="P384" s="239"/>
      <c r="Q384" s="239"/>
      <c r="R384" s="239"/>
      <c r="S384" s="239"/>
      <c r="T384" s="240"/>
      <c r="AT384" s="241" t="s">
        <v>172</v>
      </c>
      <c r="AU384" s="241" t="s">
        <v>80</v>
      </c>
      <c r="AV384" s="13" t="s">
        <v>80</v>
      </c>
      <c r="AW384" s="13" t="s">
        <v>35</v>
      </c>
      <c r="AX384" s="13" t="s">
        <v>71</v>
      </c>
      <c r="AY384" s="241" t="s">
        <v>141</v>
      </c>
    </row>
    <row r="385" spans="2:51" s="13" customFormat="1">
      <c r="B385" s="231"/>
      <c r="C385" s="232"/>
      <c r="D385" s="222" t="s">
        <v>172</v>
      </c>
      <c r="E385" s="233" t="s">
        <v>21</v>
      </c>
      <c r="F385" s="234" t="s">
        <v>256</v>
      </c>
      <c r="G385" s="232"/>
      <c r="H385" s="235">
        <v>12.7</v>
      </c>
      <c r="I385" s="236"/>
      <c r="J385" s="232"/>
      <c r="K385" s="232"/>
      <c r="L385" s="237"/>
      <c r="M385" s="238"/>
      <c r="N385" s="239"/>
      <c r="O385" s="239"/>
      <c r="P385" s="239"/>
      <c r="Q385" s="239"/>
      <c r="R385" s="239"/>
      <c r="S385" s="239"/>
      <c r="T385" s="240"/>
      <c r="AT385" s="241" t="s">
        <v>172</v>
      </c>
      <c r="AU385" s="241" t="s">
        <v>80</v>
      </c>
      <c r="AV385" s="13" t="s">
        <v>80</v>
      </c>
      <c r="AW385" s="13" t="s">
        <v>35</v>
      </c>
      <c r="AX385" s="13" t="s">
        <v>71</v>
      </c>
      <c r="AY385" s="241" t="s">
        <v>141</v>
      </c>
    </row>
    <row r="386" spans="2:51" s="13" customFormat="1">
      <c r="B386" s="231"/>
      <c r="C386" s="232"/>
      <c r="D386" s="222" t="s">
        <v>172</v>
      </c>
      <c r="E386" s="233" t="s">
        <v>21</v>
      </c>
      <c r="F386" s="234" t="s">
        <v>257</v>
      </c>
      <c r="G386" s="232"/>
      <c r="H386" s="235">
        <v>12.7</v>
      </c>
      <c r="I386" s="236"/>
      <c r="J386" s="232"/>
      <c r="K386" s="232"/>
      <c r="L386" s="237"/>
      <c r="M386" s="238"/>
      <c r="N386" s="239"/>
      <c r="O386" s="239"/>
      <c r="P386" s="239"/>
      <c r="Q386" s="239"/>
      <c r="R386" s="239"/>
      <c r="S386" s="239"/>
      <c r="T386" s="240"/>
      <c r="AT386" s="241" t="s">
        <v>172</v>
      </c>
      <c r="AU386" s="241" t="s">
        <v>80</v>
      </c>
      <c r="AV386" s="13" t="s">
        <v>80</v>
      </c>
      <c r="AW386" s="13" t="s">
        <v>35</v>
      </c>
      <c r="AX386" s="13" t="s">
        <v>71</v>
      </c>
      <c r="AY386" s="241" t="s">
        <v>141</v>
      </c>
    </row>
    <row r="387" spans="2:51" s="13" customFormat="1">
      <c r="B387" s="231"/>
      <c r="C387" s="232"/>
      <c r="D387" s="222" t="s">
        <v>172</v>
      </c>
      <c r="E387" s="233" t="s">
        <v>21</v>
      </c>
      <c r="F387" s="234" t="s">
        <v>258</v>
      </c>
      <c r="G387" s="232"/>
      <c r="H387" s="235">
        <v>12.7</v>
      </c>
      <c r="I387" s="236"/>
      <c r="J387" s="232"/>
      <c r="K387" s="232"/>
      <c r="L387" s="237"/>
      <c r="M387" s="238"/>
      <c r="N387" s="239"/>
      <c r="O387" s="239"/>
      <c r="P387" s="239"/>
      <c r="Q387" s="239"/>
      <c r="R387" s="239"/>
      <c r="S387" s="239"/>
      <c r="T387" s="240"/>
      <c r="AT387" s="241" t="s">
        <v>172</v>
      </c>
      <c r="AU387" s="241" t="s">
        <v>80</v>
      </c>
      <c r="AV387" s="13" t="s">
        <v>80</v>
      </c>
      <c r="AW387" s="13" t="s">
        <v>35</v>
      </c>
      <c r="AX387" s="13" t="s">
        <v>71</v>
      </c>
      <c r="AY387" s="241" t="s">
        <v>141</v>
      </c>
    </row>
    <row r="388" spans="2:51" s="13" customFormat="1">
      <c r="B388" s="231"/>
      <c r="C388" s="232"/>
      <c r="D388" s="222" t="s">
        <v>172</v>
      </c>
      <c r="E388" s="233" t="s">
        <v>21</v>
      </c>
      <c r="F388" s="234" t="s">
        <v>259</v>
      </c>
      <c r="G388" s="232"/>
      <c r="H388" s="235">
        <v>12.7</v>
      </c>
      <c r="I388" s="236"/>
      <c r="J388" s="232"/>
      <c r="K388" s="232"/>
      <c r="L388" s="237"/>
      <c r="M388" s="238"/>
      <c r="N388" s="239"/>
      <c r="O388" s="239"/>
      <c r="P388" s="239"/>
      <c r="Q388" s="239"/>
      <c r="R388" s="239"/>
      <c r="S388" s="239"/>
      <c r="T388" s="240"/>
      <c r="AT388" s="241" t="s">
        <v>172</v>
      </c>
      <c r="AU388" s="241" t="s">
        <v>80</v>
      </c>
      <c r="AV388" s="13" t="s">
        <v>80</v>
      </c>
      <c r="AW388" s="13" t="s">
        <v>35</v>
      </c>
      <c r="AX388" s="13" t="s">
        <v>71</v>
      </c>
      <c r="AY388" s="241" t="s">
        <v>141</v>
      </c>
    </row>
    <row r="389" spans="2:51" s="13" customFormat="1">
      <c r="B389" s="231"/>
      <c r="C389" s="232"/>
      <c r="D389" s="222" t="s">
        <v>172</v>
      </c>
      <c r="E389" s="233" t="s">
        <v>21</v>
      </c>
      <c r="F389" s="234" t="s">
        <v>260</v>
      </c>
      <c r="G389" s="232"/>
      <c r="H389" s="235">
        <v>14</v>
      </c>
      <c r="I389" s="236"/>
      <c r="J389" s="232"/>
      <c r="K389" s="232"/>
      <c r="L389" s="237"/>
      <c r="M389" s="238"/>
      <c r="N389" s="239"/>
      <c r="O389" s="239"/>
      <c r="P389" s="239"/>
      <c r="Q389" s="239"/>
      <c r="R389" s="239"/>
      <c r="S389" s="239"/>
      <c r="T389" s="240"/>
      <c r="AT389" s="241" t="s">
        <v>172</v>
      </c>
      <c r="AU389" s="241" t="s">
        <v>80</v>
      </c>
      <c r="AV389" s="13" t="s">
        <v>80</v>
      </c>
      <c r="AW389" s="13" t="s">
        <v>35</v>
      </c>
      <c r="AX389" s="13" t="s">
        <v>71</v>
      </c>
      <c r="AY389" s="241" t="s">
        <v>141</v>
      </c>
    </row>
    <row r="390" spans="2:51" s="13" customFormat="1">
      <c r="B390" s="231"/>
      <c r="C390" s="232"/>
      <c r="D390" s="222" t="s">
        <v>172</v>
      </c>
      <c r="E390" s="233" t="s">
        <v>21</v>
      </c>
      <c r="F390" s="234" t="s">
        <v>261</v>
      </c>
      <c r="G390" s="232"/>
      <c r="H390" s="235">
        <v>33</v>
      </c>
      <c r="I390" s="236"/>
      <c r="J390" s="232"/>
      <c r="K390" s="232"/>
      <c r="L390" s="237"/>
      <c r="M390" s="238"/>
      <c r="N390" s="239"/>
      <c r="O390" s="239"/>
      <c r="P390" s="239"/>
      <c r="Q390" s="239"/>
      <c r="R390" s="239"/>
      <c r="S390" s="239"/>
      <c r="T390" s="240"/>
      <c r="AT390" s="241" t="s">
        <v>172</v>
      </c>
      <c r="AU390" s="241" t="s">
        <v>80</v>
      </c>
      <c r="AV390" s="13" t="s">
        <v>80</v>
      </c>
      <c r="AW390" s="13" t="s">
        <v>35</v>
      </c>
      <c r="AX390" s="13" t="s">
        <v>71</v>
      </c>
      <c r="AY390" s="241" t="s">
        <v>141</v>
      </c>
    </row>
    <row r="391" spans="2:51" s="13" customFormat="1">
      <c r="B391" s="231"/>
      <c r="C391" s="232"/>
      <c r="D391" s="222" t="s">
        <v>172</v>
      </c>
      <c r="E391" s="233" t="s">
        <v>21</v>
      </c>
      <c r="F391" s="234" t="s">
        <v>262</v>
      </c>
      <c r="G391" s="232"/>
      <c r="H391" s="235">
        <v>7.36</v>
      </c>
      <c r="I391" s="236"/>
      <c r="J391" s="232"/>
      <c r="K391" s="232"/>
      <c r="L391" s="237"/>
      <c r="M391" s="238"/>
      <c r="N391" s="239"/>
      <c r="O391" s="239"/>
      <c r="P391" s="239"/>
      <c r="Q391" s="239"/>
      <c r="R391" s="239"/>
      <c r="S391" s="239"/>
      <c r="T391" s="240"/>
      <c r="AT391" s="241" t="s">
        <v>172</v>
      </c>
      <c r="AU391" s="241" t="s">
        <v>80</v>
      </c>
      <c r="AV391" s="13" t="s">
        <v>80</v>
      </c>
      <c r="AW391" s="13" t="s">
        <v>35</v>
      </c>
      <c r="AX391" s="13" t="s">
        <v>71</v>
      </c>
      <c r="AY391" s="241" t="s">
        <v>141</v>
      </c>
    </row>
    <row r="392" spans="2:51" s="13" customFormat="1">
      <c r="B392" s="231"/>
      <c r="C392" s="232"/>
      <c r="D392" s="222" t="s">
        <v>172</v>
      </c>
      <c r="E392" s="233" t="s">
        <v>21</v>
      </c>
      <c r="F392" s="234" t="s">
        <v>263</v>
      </c>
      <c r="G392" s="232"/>
      <c r="H392" s="235">
        <v>25</v>
      </c>
      <c r="I392" s="236"/>
      <c r="J392" s="232"/>
      <c r="K392" s="232"/>
      <c r="L392" s="237"/>
      <c r="M392" s="238"/>
      <c r="N392" s="239"/>
      <c r="O392" s="239"/>
      <c r="P392" s="239"/>
      <c r="Q392" s="239"/>
      <c r="R392" s="239"/>
      <c r="S392" s="239"/>
      <c r="T392" s="240"/>
      <c r="AT392" s="241" t="s">
        <v>172</v>
      </c>
      <c r="AU392" s="241" t="s">
        <v>80</v>
      </c>
      <c r="AV392" s="13" t="s">
        <v>80</v>
      </c>
      <c r="AW392" s="13" t="s">
        <v>35</v>
      </c>
      <c r="AX392" s="13" t="s">
        <v>71</v>
      </c>
      <c r="AY392" s="241" t="s">
        <v>141</v>
      </c>
    </row>
    <row r="393" spans="2:51" s="13" customFormat="1">
      <c r="B393" s="231"/>
      <c r="C393" s="232"/>
      <c r="D393" s="222" t="s">
        <v>172</v>
      </c>
      <c r="E393" s="233" t="s">
        <v>21</v>
      </c>
      <c r="F393" s="234" t="s">
        <v>264</v>
      </c>
      <c r="G393" s="232"/>
      <c r="H393" s="235">
        <v>11</v>
      </c>
      <c r="I393" s="236"/>
      <c r="J393" s="232"/>
      <c r="K393" s="232"/>
      <c r="L393" s="237"/>
      <c r="M393" s="238"/>
      <c r="N393" s="239"/>
      <c r="O393" s="239"/>
      <c r="P393" s="239"/>
      <c r="Q393" s="239"/>
      <c r="R393" s="239"/>
      <c r="S393" s="239"/>
      <c r="T393" s="240"/>
      <c r="AT393" s="241" t="s">
        <v>172</v>
      </c>
      <c r="AU393" s="241" t="s">
        <v>80</v>
      </c>
      <c r="AV393" s="13" t="s">
        <v>80</v>
      </c>
      <c r="AW393" s="13" t="s">
        <v>35</v>
      </c>
      <c r="AX393" s="13" t="s">
        <v>71</v>
      </c>
      <c r="AY393" s="241" t="s">
        <v>141</v>
      </c>
    </row>
    <row r="394" spans="2:51" s="13" customFormat="1">
      <c r="B394" s="231"/>
      <c r="C394" s="232"/>
      <c r="D394" s="222" t="s">
        <v>172</v>
      </c>
      <c r="E394" s="233" t="s">
        <v>21</v>
      </c>
      <c r="F394" s="234" t="s">
        <v>265</v>
      </c>
      <c r="G394" s="232"/>
      <c r="H394" s="235">
        <v>44</v>
      </c>
      <c r="I394" s="236"/>
      <c r="J394" s="232"/>
      <c r="K394" s="232"/>
      <c r="L394" s="237"/>
      <c r="M394" s="238"/>
      <c r="N394" s="239"/>
      <c r="O394" s="239"/>
      <c r="P394" s="239"/>
      <c r="Q394" s="239"/>
      <c r="R394" s="239"/>
      <c r="S394" s="239"/>
      <c r="T394" s="240"/>
      <c r="AT394" s="241" t="s">
        <v>172</v>
      </c>
      <c r="AU394" s="241" t="s">
        <v>80</v>
      </c>
      <c r="AV394" s="13" t="s">
        <v>80</v>
      </c>
      <c r="AW394" s="13" t="s">
        <v>35</v>
      </c>
      <c r="AX394" s="13" t="s">
        <v>71</v>
      </c>
      <c r="AY394" s="241" t="s">
        <v>141</v>
      </c>
    </row>
    <row r="395" spans="2:51" s="13" customFormat="1">
      <c r="B395" s="231"/>
      <c r="C395" s="232"/>
      <c r="D395" s="222" t="s">
        <v>172</v>
      </c>
      <c r="E395" s="233" t="s">
        <v>21</v>
      </c>
      <c r="F395" s="234" t="s">
        <v>266</v>
      </c>
      <c r="G395" s="232"/>
      <c r="H395" s="235">
        <v>10.9</v>
      </c>
      <c r="I395" s="236"/>
      <c r="J395" s="232"/>
      <c r="K395" s="232"/>
      <c r="L395" s="237"/>
      <c r="M395" s="238"/>
      <c r="N395" s="239"/>
      <c r="O395" s="239"/>
      <c r="P395" s="239"/>
      <c r="Q395" s="239"/>
      <c r="R395" s="239"/>
      <c r="S395" s="239"/>
      <c r="T395" s="240"/>
      <c r="AT395" s="241" t="s">
        <v>172</v>
      </c>
      <c r="AU395" s="241" t="s">
        <v>80</v>
      </c>
      <c r="AV395" s="13" t="s">
        <v>80</v>
      </c>
      <c r="AW395" s="13" t="s">
        <v>35</v>
      </c>
      <c r="AX395" s="13" t="s">
        <v>71</v>
      </c>
      <c r="AY395" s="241" t="s">
        <v>141</v>
      </c>
    </row>
    <row r="396" spans="2:51" s="13" customFormat="1">
      <c r="B396" s="231"/>
      <c r="C396" s="232"/>
      <c r="D396" s="222" t="s">
        <v>172</v>
      </c>
      <c r="E396" s="233" t="s">
        <v>21</v>
      </c>
      <c r="F396" s="234" t="s">
        <v>267</v>
      </c>
      <c r="G396" s="232"/>
      <c r="H396" s="235">
        <v>35.9</v>
      </c>
      <c r="I396" s="236"/>
      <c r="J396" s="232"/>
      <c r="K396" s="232"/>
      <c r="L396" s="237"/>
      <c r="M396" s="238"/>
      <c r="N396" s="239"/>
      <c r="O396" s="239"/>
      <c r="P396" s="239"/>
      <c r="Q396" s="239"/>
      <c r="R396" s="239"/>
      <c r="S396" s="239"/>
      <c r="T396" s="240"/>
      <c r="AT396" s="241" t="s">
        <v>172</v>
      </c>
      <c r="AU396" s="241" t="s">
        <v>80</v>
      </c>
      <c r="AV396" s="13" t="s">
        <v>80</v>
      </c>
      <c r="AW396" s="13" t="s">
        <v>35</v>
      </c>
      <c r="AX396" s="13" t="s">
        <v>71</v>
      </c>
      <c r="AY396" s="241" t="s">
        <v>141</v>
      </c>
    </row>
    <row r="397" spans="2:51" s="13" customFormat="1">
      <c r="B397" s="231"/>
      <c r="C397" s="232"/>
      <c r="D397" s="222" t="s">
        <v>172</v>
      </c>
      <c r="E397" s="233" t="s">
        <v>21</v>
      </c>
      <c r="F397" s="234" t="s">
        <v>268</v>
      </c>
      <c r="G397" s="232"/>
      <c r="H397" s="235">
        <v>13.7</v>
      </c>
      <c r="I397" s="236"/>
      <c r="J397" s="232"/>
      <c r="K397" s="232"/>
      <c r="L397" s="237"/>
      <c r="M397" s="238"/>
      <c r="N397" s="239"/>
      <c r="O397" s="239"/>
      <c r="P397" s="239"/>
      <c r="Q397" s="239"/>
      <c r="R397" s="239"/>
      <c r="S397" s="239"/>
      <c r="T397" s="240"/>
      <c r="AT397" s="241" t="s">
        <v>172</v>
      </c>
      <c r="AU397" s="241" t="s">
        <v>80</v>
      </c>
      <c r="AV397" s="13" t="s">
        <v>80</v>
      </c>
      <c r="AW397" s="13" t="s">
        <v>35</v>
      </c>
      <c r="AX397" s="13" t="s">
        <v>71</v>
      </c>
      <c r="AY397" s="241" t="s">
        <v>141</v>
      </c>
    </row>
    <row r="398" spans="2:51" s="13" customFormat="1">
      <c r="B398" s="231"/>
      <c r="C398" s="232"/>
      <c r="D398" s="222" t="s">
        <v>172</v>
      </c>
      <c r="E398" s="233" t="s">
        <v>21</v>
      </c>
      <c r="F398" s="234" t="s">
        <v>269</v>
      </c>
      <c r="G398" s="232"/>
      <c r="H398" s="235">
        <v>13.9</v>
      </c>
      <c r="I398" s="236"/>
      <c r="J398" s="232"/>
      <c r="K398" s="232"/>
      <c r="L398" s="237"/>
      <c r="M398" s="238"/>
      <c r="N398" s="239"/>
      <c r="O398" s="239"/>
      <c r="P398" s="239"/>
      <c r="Q398" s="239"/>
      <c r="R398" s="239"/>
      <c r="S398" s="239"/>
      <c r="T398" s="240"/>
      <c r="AT398" s="241" t="s">
        <v>172</v>
      </c>
      <c r="AU398" s="241" t="s">
        <v>80</v>
      </c>
      <c r="AV398" s="13" t="s">
        <v>80</v>
      </c>
      <c r="AW398" s="13" t="s">
        <v>35</v>
      </c>
      <c r="AX398" s="13" t="s">
        <v>71</v>
      </c>
      <c r="AY398" s="241" t="s">
        <v>141</v>
      </c>
    </row>
    <row r="399" spans="2:51" s="13" customFormat="1">
      <c r="B399" s="231"/>
      <c r="C399" s="232"/>
      <c r="D399" s="222" t="s">
        <v>172</v>
      </c>
      <c r="E399" s="233" t="s">
        <v>21</v>
      </c>
      <c r="F399" s="234" t="s">
        <v>270</v>
      </c>
      <c r="G399" s="232"/>
      <c r="H399" s="235">
        <v>9.26</v>
      </c>
      <c r="I399" s="236"/>
      <c r="J399" s="232"/>
      <c r="K399" s="232"/>
      <c r="L399" s="237"/>
      <c r="M399" s="238"/>
      <c r="N399" s="239"/>
      <c r="O399" s="239"/>
      <c r="P399" s="239"/>
      <c r="Q399" s="239"/>
      <c r="R399" s="239"/>
      <c r="S399" s="239"/>
      <c r="T399" s="240"/>
      <c r="AT399" s="241" t="s">
        <v>172</v>
      </c>
      <c r="AU399" s="241" t="s">
        <v>80</v>
      </c>
      <c r="AV399" s="13" t="s">
        <v>80</v>
      </c>
      <c r="AW399" s="13" t="s">
        <v>35</v>
      </c>
      <c r="AX399" s="13" t="s">
        <v>71</v>
      </c>
      <c r="AY399" s="241" t="s">
        <v>141</v>
      </c>
    </row>
    <row r="400" spans="2:51" s="13" customFormat="1">
      <c r="B400" s="231"/>
      <c r="C400" s="232"/>
      <c r="D400" s="222" t="s">
        <v>172</v>
      </c>
      <c r="E400" s="233" t="s">
        <v>21</v>
      </c>
      <c r="F400" s="234" t="s">
        <v>271</v>
      </c>
      <c r="G400" s="232"/>
      <c r="H400" s="235">
        <v>20.2</v>
      </c>
      <c r="I400" s="236"/>
      <c r="J400" s="232"/>
      <c r="K400" s="232"/>
      <c r="L400" s="237"/>
      <c r="M400" s="238"/>
      <c r="N400" s="239"/>
      <c r="O400" s="239"/>
      <c r="P400" s="239"/>
      <c r="Q400" s="239"/>
      <c r="R400" s="239"/>
      <c r="S400" s="239"/>
      <c r="T400" s="240"/>
      <c r="AT400" s="241" t="s">
        <v>172</v>
      </c>
      <c r="AU400" s="241" t="s">
        <v>80</v>
      </c>
      <c r="AV400" s="13" t="s">
        <v>80</v>
      </c>
      <c r="AW400" s="13" t="s">
        <v>35</v>
      </c>
      <c r="AX400" s="13" t="s">
        <v>71</v>
      </c>
      <c r="AY400" s="241" t="s">
        <v>141</v>
      </c>
    </row>
    <row r="401" spans="2:51" s="13" customFormat="1">
      <c r="B401" s="231"/>
      <c r="C401" s="232"/>
      <c r="D401" s="222" t="s">
        <v>172</v>
      </c>
      <c r="E401" s="233" t="s">
        <v>21</v>
      </c>
      <c r="F401" s="234" t="s">
        <v>272</v>
      </c>
      <c r="G401" s="232"/>
      <c r="H401" s="235">
        <v>31</v>
      </c>
      <c r="I401" s="236"/>
      <c r="J401" s="232"/>
      <c r="K401" s="232"/>
      <c r="L401" s="237"/>
      <c r="M401" s="238"/>
      <c r="N401" s="239"/>
      <c r="O401" s="239"/>
      <c r="P401" s="239"/>
      <c r="Q401" s="239"/>
      <c r="R401" s="239"/>
      <c r="S401" s="239"/>
      <c r="T401" s="240"/>
      <c r="AT401" s="241" t="s">
        <v>172</v>
      </c>
      <c r="AU401" s="241" t="s">
        <v>80</v>
      </c>
      <c r="AV401" s="13" t="s">
        <v>80</v>
      </c>
      <c r="AW401" s="13" t="s">
        <v>35</v>
      </c>
      <c r="AX401" s="13" t="s">
        <v>71</v>
      </c>
      <c r="AY401" s="241" t="s">
        <v>141</v>
      </c>
    </row>
    <row r="402" spans="2:51" s="13" customFormat="1">
      <c r="B402" s="231"/>
      <c r="C402" s="232"/>
      <c r="D402" s="222" t="s">
        <v>172</v>
      </c>
      <c r="E402" s="233" t="s">
        <v>21</v>
      </c>
      <c r="F402" s="234" t="s">
        <v>273</v>
      </c>
      <c r="G402" s="232"/>
      <c r="H402" s="235">
        <v>61.2</v>
      </c>
      <c r="I402" s="236"/>
      <c r="J402" s="232"/>
      <c r="K402" s="232"/>
      <c r="L402" s="237"/>
      <c r="M402" s="238"/>
      <c r="N402" s="239"/>
      <c r="O402" s="239"/>
      <c r="P402" s="239"/>
      <c r="Q402" s="239"/>
      <c r="R402" s="239"/>
      <c r="S402" s="239"/>
      <c r="T402" s="240"/>
      <c r="AT402" s="241" t="s">
        <v>172</v>
      </c>
      <c r="AU402" s="241" t="s">
        <v>80</v>
      </c>
      <c r="AV402" s="13" t="s">
        <v>80</v>
      </c>
      <c r="AW402" s="13" t="s">
        <v>35</v>
      </c>
      <c r="AX402" s="13" t="s">
        <v>71</v>
      </c>
      <c r="AY402" s="241" t="s">
        <v>141</v>
      </c>
    </row>
    <row r="403" spans="2:51" s="13" customFormat="1">
      <c r="B403" s="231"/>
      <c r="C403" s="232"/>
      <c r="D403" s="222" t="s">
        <v>172</v>
      </c>
      <c r="E403" s="233" t="s">
        <v>21</v>
      </c>
      <c r="F403" s="234" t="s">
        <v>274</v>
      </c>
      <c r="G403" s="232"/>
      <c r="H403" s="235">
        <v>20.2</v>
      </c>
      <c r="I403" s="236"/>
      <c r="J403" s="232"/>
      <c r="K403" s="232"/>
      <c r="L403" s="237"/>
      <c r="M403" s="238"/>
      <c r="N403" s="239"/>
      <c r="O403" s="239"/>
      <c r="P403" s="239"/>
      <c r="Q403" s="239"/>
      <c r="R403" s="239"/>
      <c r="S403" s="239"/>
      <c r="T403" s="240"/>
      <c r="AT403" s="241" t="s">
        <v>172</v>
      </c>
      <c r="AU403" s="241" t="s">
        <v>80</v>
      </c>
      <c r="AV403" s="13" t="s">
        <v>80</v>
      </c>
      <c r="AW403" s="13" t="s">
        <v>35</v>
      </c>
      <c r="AX403" s="13" t="s">
        <v>71</v>
      </c>
      <c r="AY403" s="241" t="s">
        <v>141</v>
      </c>
    </row>
    <row r="404" spans="2:51" s="13" customFormat="1">
      <c r="B404" s="231"/>
      <c r="C404" s="232"/>
      <c r="D404" s="222" t="s">
        <v>172</v>
      </c>
      <c r="E404" s="233" t="s">
        <v>21</v>
      </c>
      <c r="F404" s="234" t="s">
        <v>420</v>
      </c>
      <c r="G404" s="232"/>
      <c r="H404" s="235">
        <v>13.8</v>
      </c>
      <c r="I404" s="236"/>
      <c r="J404" s="232"/>
      <c r="K404" s="232"/>
      <c r="L404" s="237"/>
      <c r="M404" s="238"/>
      <c r="N404" s="239"/>
      <c r="O404" s="239"/>
      <c r="P404" s="239"/>
      <c r="Q404" s="239"/>
      <c r="R404" s="239"/>
      <c r="S404" s="239"/>
      <c r="T404" s="240"/>
      <c r="AT404" s="241" t="s">
        <v>172</v>
      </c>
      <c r="AU404" s="241" t="s">
        <v>80</v>
      </c>
      <c r="AV404" s="13" t="s">
        <v>80</v>
      </c>
      <c r="AW404" s="13" t="s">
        <v>35</v>
      </c>
      <c r="AX404" s="13" t="s">
        <v>71</v>
      </c>
      <c r="AY404" s="241" t="s">
        <v>141</v>
      </c>
    </row>
    <row r="405" spans="2:51" s="13" customFormat="1">
      <c r="B405" s="231"/>
      <c r="C405" s="232"/>
      <c r="D405" s="222" t="s">
        <v>172</v>
      </c>
      <c r="E405" s="233" t="s">
        <v>21</v>
      </c>
      <c r="F405" s="234" t="s">
        <v>276</v>
      </c>
      <c r="G405" s="232"/>
      <c r="H405" s="235">
        <v>37.200000000000003</v>
      </c>
      <c r="I405" s="236"/>
      <c r="J405" s="232"/>
      <c r="K405" s="232"/>
      <c r="L405" s="237"/>
      <c r="M405" s="238"/>
      <c r="N405" s="239"/>
      <c r="O405" s="239"/>
      <c r="P405" s="239"/>
      <c r="Q405" s="239"/>
      <c r="R405" s="239"/>
      <c r="S405" s="239"/>
      <c r="T405" s="240"/>
      <c r="AT405" s="241" t="s">
        <v>172</v>
      </c>
      <c r="AU405" s="241" t="s">
        <v>80</v>
      </c>
      <c r="AV405" s="13" t="s">
        <v>80</v>
      </c>
      <c r="AW405" s="13" t="s">
        <v>35</v>
      </c>
      <c r="AX405" s="13" t="s">
        <v>71</v>
      </c>
      <c r="AY405" s="241" t="s">
        <v>141</v>
      </c>
    </row>
    <row r="406" spans="2:51" s="13" customFormat="1">
      <c r="B406" s="231"/>
      <c r="C406" s="232"/>
      <c r="D406" s="222" t="s">
        <v>172</v>
      </c>
      <c r="E406" s="233" t="s">
        <v>21</v>
      </c>
      <c r="F406" s="234" t="s">
        <v>277</v>
      </c>
      <c r="G406" s="232"/>
      <c r="H406" s="235">
        <v>22.3</v>
      </c>
      <c r="I406" s="236"/>
      <c r="J406" s="232"/>
      <c r="K406" s="232"/>
      <c r="L406" s="237"/>
      <c r="M406" s="238"/>
      <c r="N406" s="239"/>
      <c r="O406" s="239"/>
      <c r="P406" s="239"/>
      <c r="Q406" s="239"/>
      <c r="R406" s="239"/>
      <c r="S406" s="239"/>
      <c r="T406" s="240"/>
      <c r="AT406" s="241" t="s">
        <v>172</v>
      </c>
      <c r="AU406" s="241" t="s">
        <v>80</v>
      </c>
      <c r="AV406" s="13" t="s">
        <v>80</v>
      </c>
      <c r="AW406" s="13" t="s">
        <v>35</v>
      </c>
      <c r="AX406" s="13" t="s">
        <v>71</v>
      </c>
      <c r="AY406" s="241" t="s">
        <v>141</v>
      </c>
    </row>
    <row r="407" spans="2:51" s="13" customFormat="1">
      <c r="B407" s="231"/>
      <c r="C407" s="232"/>
      <c r="D407" s="222" t="s">
        <v>172</v>
      </c>
      <c r="E407" s="233" t="s">
        <v>21</v>
      </c>
      <c r="F407" s="234" t="s">
        <v>278</v>
      </c>
      <c r="G407" s="232"/>
      <c r="H407" s="235">
        <v>47.3</v>
      </c>
      <c r="I407" s="236"/>
      <c r="J407" s="232"/>
      <c r="K407" s="232"/>
      <c r="L407" s="237"/>
      <c r="M407" s="238"/>
      <c r="N407" s="239"/>
      <c r="O407" s="239"/>
      <c r="P407" s="239"/>
      <c r="Q407" s="239"/>
      <c r="R407" s="239"/>
      <c r="S407" s="239"/>
      <c r="T407" s="240"/>
      <c r="AT407" s="241" t="s">
        <v>172</v>
      </c>
      <c r="AU407" s="241" t="s">
        <v>80</v>
      </c>
      <c r="AV407" s="13" t="s">
        <v>80</v>
      </c>
      <c r="AW407" s="13" t="s">
        <v>35</v>
      </c>
      <c r="AX407" s="13" t="s">
        <v>71</v>
      </c>
      <c r="AY407" s="241" t="s">
        <v>141</v>
      </c>
    </row>
    <row r="408" spans="2:51" s="13" customFormat="1">
      <c r="B408" s="231"/>
      <c r="C408" s="232"/>
      <c r="D408" s="222" t="s">
        <v>172</v>
      </c>
      <c r="E408" s="233" t="s">
        <v>21</v>
      </c>
      <c r="F408" s="234" t="s">
        <v>279</v>
      </c>
      <c r="G408" s="232"/>
      <c r="H408" s="235">
        <v>21.2</v>
      </c>
      <c r="I408" s="236"/>
      <c r="J408" s="232"/>
      <c r="K408" s="232"/>
      <c r="L408" s="237"/>
      <c r="M408" s="238"/>
      <c r="N408" s="239"/>
      <c r="O408" s="239"/>
      <c r="P408" s="239"/>
      <c r="Q408" s="239"/>
      <c r="R408" s="239"/>
      <c r="S408" s="239"/>
      <c r="T408" s="240"/>
      <c r="AT408" s="241" t="s">
        <v>172</v>
      </c>
      <c r="AU408" s="241" t="s">
        <v>80</v>
      </c>
      <c r="AV408" s="13" t="s">
        <v>80</v>
      </c>
      <c r="AW408" s="13" t="s">
        <v>35</v>
      </c>
      <c r="AX408" s="13" t="s">
        <v>71</v>
      </c>
      <c r="AY408" s="241" t="s">
        <v>141</v>
      </c>
    </row>
    <row r="409" spans="2:51" s="13" customFormat="1">
      <c r="B409" s="231"/>
      <c r="C409" s="232"/>
      <c r="D409" s="222" t="s">
        <v>172</v>
      </c>
      <c r="E409" s="233" t="s">
        <v>21</v>
      </c>
      <c r="F409" s="234" t="s">
        <v>280</v>
      </c>
      <c r="G409" s="232"/>
      <c r="H409" s="235">
        <v>7.6</v>
      </c>
      <c r="I409" s="236"/>
      <c r="J409" s="232"/>
      <c r="K409" s="232"/>
      <c r="L409" s="237"/>
      <c r="M409" s="238"/>
      <c r="N409" s="239"/>
      <c r="O409" s="239"/>
      <c r="P409" s="239"/>
      <c r="Q409" s="239"/>
      <c r="R409" s="239"/>
      <c r="S409" s="239"/>
      <c r="T409" s="240"/>
      <c r="AT409" s="241" t="s">
        <v>172</v>
      </c>
      <c r="AU409" s="241" t="s">
        <v>80</v>
      </c>
      <c r="AV409" s="13" t="s">
        <v>80</v>
      </c>
      <c r="AW409" s="13" t="s">
        <v>35</v>
      </c>
      <c r="AX409" s="13" t="s">
        <v>71</v>
      </c>
      <c r="AY409" s="241" t="s">
        <v>141</v>
      </c>
    </row>
    <row r="410" spans="2:51" s="13" customFormat="1">
      <c r="B410" s="231"/>
      <c r="C410" s="232"/>
      <c r="D410" s="222" t="s">
        <v>172</v>
      </c>
      <c r="E410" s="233" t="s">
        <v>21</v>
      </c>
      <c r="F410" s="234" t="s">
        <v>281</v>
      </c>
      <c r="G410" s="232"/>
      <c r="H410" s="235">
        <v>71.72</v>
      </c>
      <c r="I410" s="236"/>
      <c r="J410" s="232"/>
      <c r="K410" s="232"/>
      <c r="L410" s="237"/>
      <c r="M410" s="238"/>
      <c r="N410" s="239"/>
      <c r="O410" s="239"/>
      <c r="P410" s="239"/>
      <c r="Q410" s="239"/>
      <c r="R410" s="239"/>
      <c r="S410" s="239"/>
      <c r="T410" s="240"/>
      <c r="AT410" s="241" t="s">
        <v>172</v>
      </c>
      <c r="AU410" s="241" t="s">
        <v>80</v>
      </c>
      <c r="AV410" s="13" t="s">
        <v>80</v>
      </c>
      <c r="AW410" s="13" t="s">
        <v>35</v>
      </c>
      <c r="AX410" s="13" t="s">
        <v>71</v>
      </c>
      <c r="AY410" s="241" t="s">
        <v>141</v>
      </c>
    </row>
    <row r="411" spans="2:51" s="13" customFormat="1">
      <c r="B411" s="231"/>
      <c r="C411" s="232"/>
      <c r="D411" s="222" t="s">
        <v>172</v>
      </c>
      <c r="E411" s="233" t="s">
        <v>21</v>
      </c>
      <c r="F411" s="234" t="s">
        <v>282</v>
      </c>
      <c r="G411" s="232"/>
      <c r="H411" s="235">
        <v>28.3</v>
      </c>
      <c r="I411" s="236"/>
      <c r="J411" s="232"/>
      <c r="K411" s="232"/>
      <c r="L411" s="237"/>
      <c r="M411" s="238"/>
      <c r="N411" s="239"/>
      <c r="O411" s="239"/>
      <c r="P411" s="239"/>
      <c r="Q411" s="239"/>
      <c r="R411" s="239"/>
      <c r="S411" s="239"/>
      <c r="T411" s="240"/>
      <c r="AT411" s="241" t="s">
        <v>172</v>
      </c>
      <c r="AU411" s="241" t="s">
        <v>80</v>
      </c>
      <c r="AV411" s="13" t="s">
        <v>80</v>
      </c>
      <c r="AW411" s="13" t="s">
        <v>35</v>
      </c>
      <c r="AX411" s="13" t="s">
        <v>71</v>
      </c>
      <c r="AY411" s="241" t="s">
        <v>141</v>
      </c>
    </row>
    <row r="412" spans="2:51" s="13" customFormat="1">
      <c r="B412" s="231"/>
      <c r="C412" s="232"/>
      <c r="D412" s="222" t="s">
        <v>172</v>
      </c>
      <c r="E412" s="233" t="s">
        <v>21</v>
      </c>
      <c r="F412" s="234" t="s">
        <v>283</v>
      </c>
      <c r="G412" s="232"/>
      <c r="H412" s="235">
        <v>24.3</v>
      </c>
      <c r="I412" s="236"/>
      <c r="J412" s="232"/>
      <c r="K412" s="232"/>
      <c r="L412" s="237"/>
      <c r="M412" s="238"/>
      <c r="N412" s="239"/>
      <c r="O412" s="239"/>
      <c r="P412" s="239"/>
      <c r="Q412" s="239"/>
      <c r="R412" s="239"/>
      <c r="S412" s="239"/>
      <c r="T412" s="240"/>
      <c r="AT412" s="241" t="s">
        <v>172</v>
      </c>
      <c r="AU412" s="241" t="s">
        <v>80</v>
      </c>
      <c r="AV412" s="13" t="s">
        <v>80</v>
      </c>
      <c r="AW412" s="13" t="s">
        <v>35</v>
      </c>
      <c r="AX412" s="13" t="s">
        <v>71</v>
      </c>
      <c r="AY412" s="241" t="s">
        <v>141</v>
      </c>
    </row>
    <row r="413" spans="2:51" s="13" customFormat="1">
      <c r="B413" s="231"/>
      <c r="C413" s="232"/>
      <c r="D413" s="222" t="s">
        <v>172</v>
      </c>
      <c r="E413" s="233" t="s">
        <v>21</v>
      </c>
      <c r="F413" s="234" t="s">
        <v>284</v>
      </c>
      <c r="G413" s="232"/>
      <c r="H413" s="235">
        <v>21.1</v>
      </c>
      <c r="I413" s="236"/>
      <c r="J413" s="232"/>
      <c r="K413" s="232"/>
      <c r="L413" s="237"/>
      <c r="M413" s="238"/>
      <c r="N413" s="239"/>
      <c r="O413" s="239"/>
      <c r="P413" s="239"/>
      <c r="Q413" s="239"/>
      <c r="R413" s="239"/>
      <c r="S413" s="239"/>
      <c r="T413" s="240"/>
      <c r="AT413" s="241" t="s">
        <v>172</v>
      </c>
      <c r="AU413" s="241" t="s">
        <v>80</v>
      </c>
      <c r="AV413" s="13" t="s">
        <v>80</v>
      </c>
      <c r="AW413" s="13" t="s">
        <v>35</v>
      </c>
      <c r="AX413" s="13" t="s">
        <v>71</v>
      </c>
      <c r="AY413" s="241" t="s">
        <v>141</v>
      </c>
    </row>
    <row r="414" spans="2:51" s="13" customFormat="1">
      <c r="B414" s="231"/>
      <c r="C414" s="232"/>
      <c r="D414" s="222" t="s">
        <v>172</v>
      </c>
      <c r="E414" s="233" t="s">
        <v>21</v>
      </c>
      <c r="F414" s="234" t="s">
        <v>285</v>
      </c>
      <c r="G414" s="232"/>
      <c r="H414" s="235">
        <v>22.3</v>
      </c>
      <c r="I414" s="236"/>
      <c r="J414" s="232"/>
      <c r="K414" s="232"/>
      <c r="L414" s="237"/>
      <c r="M414" s="238"/>
      <c r="N414" s="239"/>
      <c r="O414" s="239"/>
      <c r="P414" s="239"/>
      <c r="Q414" s="239"/>
      <c r="R414" s="239"/>
      <c r="S414" s="239"/>
      <c r="T414" s="240"/>
      <c r="AT414" s="241" t="s">
        <v>172</v>
      </c>
      <c r="AU414" s="241" t="s">
        <v>80</v>
      </c>
      <c r="AV414" s="13" t="s">
        <v>80</v>
      </c>
      <c r="AW414" s="13" t="s">
        <v>35</v>
      </c>
      <c r="AX414" s="13" t="s">
        <v>71</v>
      </c>
      <c r="AY414" s="241" t="s">
        <v>141</v>
      </c>
    </row>
    <row r="415" spans="2:51" s="13" customFormat="1">
      <c r="B415" s="231"/>
      <c r="C415" s="232"/>
      <c r="D415" s="222" t="s">
        <v>172</v>
      </c>
      <c r="E415" s="233" t="s">
        <v>21</v>
      </c>
      <c r="F415" s="234" t="s">
        <v>421</v>
      </c>
      <c r="G415" s="232"/>
      <c r="H415" s="235">
        <v>17</v>
      </c>
      <c r="I415" s="236"/>
      <c r="J415" s="232"/>
      <c r="K415" s="232"/>
      <c r="L415" s="237"/>
      <c r="M415" s="238"/>
      <c r="N415" s="239"/>
      <c r="O415" s="239"/>
      <c r="P415" s="239"/>
      <c r="Q415" s="239"/>
      <c r="R415" s="239"/>
      <c r="S415" s="239"/>
      <c r="T415" s="240"/>
      <c r="AT415" s="241" t="s">
        <v>172</v>
      </c>
      <c r="AU415" s="241" t="s">
        <v>80</v>
      </c>
      <c r="AV415" s="13" t="s">
        <v>80</v>
      </c>
      <c r="AW415" s="13" t="s">
        <v>35</v>
      </c>
      <c r="AX415" s="13" t="s">
        <v>71</v>
      </c>
      <c r="AY415" s="241" t="s">
        <v>141</v>
      </c>
    </row>
    <row r="416" spans="2:51" s="13" customFormat="1">
      <c r="B416" s="231"/>
      <c r="C416" s="232"/>
      <c r="D416" s="222" t="s">
        <v>172</v>
      </c>
      <c r="E416" s="233" t="s">
        <v>21</v>
      </c>
      <c r="F416" s="234" t="s">
        <v>286</v>
      </c>
      <c r="G416" s="232"/>
      <c r="H416" s="235">
        <v>34.35</v>
      </c>
      <c r="I416" s="236"/>
      <c r="J416" s="232"/>
      <c r="K416" s="232"/>
      <c r="L416" s="237"/>
      <c r="M416" s="238"/>
      <c r="N416" s="239"/>
      <c r="O416" s="239"/>
      <c r="P416" s="239"/>
      <c r="Q416" s="239"/>
      <c r="R416" s="239"/>
      <c r="S416" s="239"/>
      <c r="T416" s="240"/>
      <c r="AT416" s="241" t="s">
        <v>172</v>
      </c>
      <c r="AU416" s="241" t="s">
        <v>80</v>
      </c>
      <c r="AV416" s="13" t="s">
        <v>80</v>
      </c>
      <c r="AW416" s="13" t="s">
        <v>35</v>
      </c>
      <c r="AX416" s="13" t="s">
        <v>71</v>
      </c>
      <c r="AY416" s="241" t="s">
        <v>141</v>
      </c>
    </row>
    <row r="417" spans="2:65" s="13" customFormat="1">
      <c r="B417" s="231"/>
      <c r="C417" s="232"/>
      <c r="D417" s="222" t="s">
        <v>172</v>
      </c>
      <c r="E417" s="233" t="s">
        <v>21</v>
      </c>
      <c r="F417" s="234" t="s">
        <v>287</v>
      </c>
      <c r="G417" s="232"/>
      <c r="H417" s="235">
        <v>59.1</v>
      </c>
      <c r="I417" s="236"/>
      <c r="J417" s="232"/>
      <c r="K417" s="232"/>
      <c r="L417" s="237"/>
      <c r="M417" s="238"/>
      <c r="N417" s="239"/>
      <c r="O417" s="239"/>
      <c r="P417" s="239"/>
      <c r="Q417" s="239"/>
      <c r="R417" s="239"/>
      <c r="S417" s="239"/>
      <c r="T417" s="240"/>
      <c r="AT417" s="241" t="s">
        <v>172</v>
      </c>
      <c r="AU417" s="241" t="s">
        <v>80</v>
      </c>
      <c r="AV417" s="13" t="s">
        <v>80</v>
      </c>
      <c r="AW417" s="13" t="s">
        <v>35</v>
      </c>
      <c r="AX417" s="13" t="s">
        <v>71</v>
      </c>
      <c r="AY417" s="241" t="s">
        <v>141</v>
      </c>
    </row>
    <row r="418" spans="2:65" s="13" customFormat="1">
      <c r="B418" s="231"/>
      <c r="C418" s="232"/>
      <c r="D418" s="222" t="s">
        <v>172</v>
      </c>
      <c r="E418" s="233" t="s">
        <v>21</v>
      </c>
      <c r="F418" s="234" t="s">
        <v>288</v>
      </c>
      <c r="G418" s="232"/>
      <c r="H418" s="235">
        <v>19.600000000000001</v>
      </c>
      <c r="I418" s="236"/>
      <c r="J418" s="232"/>
      <c r="K418" s="232"/>
      <c r="L418" s="237"/>
      <c r="M418" s="238"/>
      <c r="N418" s="239"/>
      <c r="O418" s="239"/>
      <c r="P418" s="239"/>
      <c r="Q418" s="239"/>
      <c r="R418" s="239"/>
      <c r="S418" s="239"/>
      <c r="T418" s="240"/>
      <c r="AT418" s="241" t="s">
        <v>172</v>
      </c>
      <c r="AU418" s="241" t="s">
        <v>80</v>
      </c>
      <c r="AV418" s="13" t="s">
        <v>80</v>
      </c>
      <c r="AW418" s="13" t="s">
        <v>35</v>
      </c>
      <c r="AX418" s="13" t="s">
        <v>71</v>
      </c>
      <c r="AY418" s="241" t="s">
        <v>141</v>
      </c>
    </row>
    <row r="419" spans="2:65" s="13" customFormat="1">
      <c r="B419" s="231"/>
      <c r="C419" s="232"/>
      <c r="D419" s="222" t="s">
        <v>172</v>
      </c>
      <c r="E419" s="233" t="s">
        <v>21</v>
      </c>
      <c r="F419" s="234" t="s">
        <v>289</v>
      </c>
      <c r="G419" s="232"/>
      <c r="H419" s="235">
        <v>36</v>
      </c>
      <c r="I419" s="236"/>
      <c r="J419" s="232"/>
      <c r="K419" s="232"/>
      <c r="L419" s="237"/>
      <c r="M419" s="238"/>
      <c r="N419" s="239"/>
      <c r="O419" s="239"/>
      <c r="P419" s="239"/>
      <c r="Q419" s="239"/>
      <c r="R419" s="239"/>
      <c r="S419" s="239"/>
      <c r="T419" s="240"/>
      <c r="AT419" s="241" t="s">
        <v>172</v>
      </c>
      <c r="AU419" s="241" t="s">
        <v>80</v>
      </c>
      <c r="AV419" s="13" t="s">
        <v>80</v>
      </c>
      <c r="AW419" s="13" t="s">
        <v>35</v>
      </c>
      <c r="AX419" s="13" t="s">
        <v>71</v>
      </c>
      <c r="AY419" s="241" t="s">
        <v>141</v>
      </c>
    </row>
    <row r="420" spans="2:65" s="13" customFormat="1">
      <c r="B420" s="231"/>
      <c r="C420" s="232"/>
      <c r="D420" s="222" t="s">
        <v>172</v>
      </c>
      <c r="E420" s="233" t="s">
        <v>21</v>
      </c>
      <c r="F420" s="234" t="s">
        <v>290</v>
      </c>
      <c r="G420" s="232"/>
      <c r="H420" s="235">
        <v>22.3</v>
      </c>
      <c r="I420" s="236"/>
      <c r="J420" s="232"/>
      <c r="K420" s="232"/>
      <c r="L420" s="237"/>
      <c r="M420" s="238"/>
      <c r="N420" s="239"/>
      <c r="O420" s="239"/>
      <c r="P420" s="239"/>
      <c r="Q420" s="239"/>
      <c r="R420" s="239"/>
      <c r="S420" s="239"/>
      <c r="T420" s="240"/>
      <c r="AT420" s="241" t="s">
        <v>172</v>
      </c>
      <c r="AU420" s="241" t="s">
        <v>80</v>
      </c>
      <c r="AV420" s="13" t="s">
        <v>80</v>
      </c>
      <c r="AW420" s="13" t="s">
        <v>35</v>
      </c>
      <c r="AX420" s="13" t="s">
        <v>71</v>
      </c>
      <c r="AY420" s="241" t="s">
        <v>141</v>
      </c>
    </row>
    <row r="421" spans="2:65" s="13" customFormat="1">
      <c r="B421" s="231"/>
      <c r="C421" s="232"/>
      <c r="D421" s="222" t="s">
        <v>172</v>
      </c>
      <c r="E421" s="233" t="s">
        <v>21</v>
      </c>
      <c r="F421" s="234" t="s">
        <v>291</v>
      </c>
      <c r="G421" s="232"/>
      <c r="H421" s="235">
        <v>51.7</v>
      </c>
      <c r="I421" s="236"/>
      <c r="J421" s="232"/>
      <c r="K421" s="232"/>
      <c r="L421" s="237"/>
      <c r="M421" s="238"/>
      <c r="N421" s="239"/>
      <c r="O421" s="239"/>
      <c r="P421" s="239"/>
      <c r="Q421" s="239"/>
      <c r="R421" s="239"/>
      <c r="S421" s="239"/>
      <c r="T421" s="240"/>
      <c r="AT421" s="241" t="s">
        <v>172</v>
      </c>
      <c r="AU421" s="241" t="s">
        <v>80</v>
      </c>
      <c r="AV421" s="13" t="s">
        <v>80</v>
      </c>
      <c r="AW421" s="13" t="s">
        <v>35</v>
      </c>
      <c r="AX421" s="13" t="s">
        <v>71</v>
      </c>
      <c r="AY421" s="241" t="s">
        <v>141</v>
      </c>
    </row>
    <row r="422" spans="2:65" s="13" customFormat="1">
      <c r="B422" s="231"/>
      <c r="C422" s="232"/>
      <c r="D422" s="222" t="s">
        <v>172</v>
      </c>
      <c r="E422" s="233" t="s">
        <v>21</v>
      </c>
      <c r="F422" s="234" t="s">
        <v>292</v>
      </c>
      <c r="G422" s="232"/>
      <c r="H422" s="235">
        <v>21.2</v>
      </c>
      <c r="I422" s="236"/>
      <c r="J422" s="232"/>
      <c r="K422" s="232"/>
      <c r="L422" s="237"/>
      <c r="M422" s="238"/>
      <c r="N422" s="239"/>
      <c r="O422" s="239"/>
      <c r="P422" s="239"/>
      <c r="Q422" s="239"/>
      <c r="R422" s="239"/>
      <c r="S422" s="239"/>
      <c r="T422" s="240"/>
      <c r="AT422" s="241" t="s">
        <v>172</v>
      </c>
      <c r="AU422" s="241" t="s">
        <v>80</v>
      </c>
      <c r="AV422" s="13" t="s">
        <v>80</v>
      </c>
      <c r="AW422" s="13" t="s">
        <v>35</v>
      </c>
      <c r="AX422" s="13" t="s">
        <v>71</v>
      </c>
      <c r="AY422" s="241" t="s">
        <v>141</v>
      </c>
    </row>
    <row r="423" spans="2:65" s="14" customFormat="1">
      <c r="B423" s="242"/>
      <c r="C423" s="243"/>
      <c r="D423" s="222" t="s">
        <v>172</v>
      </c>
      <c r="E423" s="244" t="s">
        <v>21</v>
      </c>
      <c r="F423" s="245" t="s">
        <v>176</v>
      </c>
      <c r="G423" s="243"/>
      <c r="H423" s="246">
        <v>2364.5839999999998</v>
      </c>
      <c r="I423" s="247"/>
      <c r="J423" s="243"/>
      <c r="K423" s="243"/>
      <c r="L423" s="248"/>
      <c r="M423" s="249"/>
      <c r="N423" s="250"/>
      <c r="O423" s="250"/>
      <c r="P423" s="250"/>
      <c r="Q423" s="250"/>
      <c r="R423" s="250"/>
      <c r="S423" s="250"/>
      <c r="T423" s="251"/>
      <c r="AT423" s="252" t="s">
        <v>172</v>
      </c>
      <c r="AU423" s="252" t="s">
        <v>80</v>
      </c>
      <c r="AV423" s="14" t="s">
        <v>170</v>
      </c>
      <c r="AW423" s="14" t="s">
        <v>35</v>
      </c>
      <c r="AX423" s="14" t="s">
        <v>78</v>
      </c>
      <c r="AY423" s="252" t="s">
        <v>141</v>
      </c>
    </row>
    <row r="424" spans="2:65" s="1" customFormat="1" ht="16.5" customHeight="1">
      <c r="B424" s="42"/>
      <c r="C424" s="195" t="s">
        <v>422</v>
      </c>
      <c r="D424" s="195" t="s">
        <v>142</v>
      </c>
      <c r="E424" s="196" t="s">
        <v>423</v>
      </c>
      <c r="F424" s="197" t="s">
        <v>424</v>
      </c>
      <c r="G424" s="198" t="s">
        <v>168</v>
      </c>
      <c r="H424" s="199">
        <v>126</v>
      </c>
      <c r="I424" s="200"/>
      <c r="J424" s="201">
        <f>ROUND(I424*H424,2)</f>
        <v>0</v>
      </c>
      <c r="K424" s="197" t="s">
        <v>169</v>
      </c>
      <c r="L424" s="62"/>
      <c r="M424" s="202" t="s">
        <v>21</v>
      </c>
      <c r="N424" s="217" t="s">
        <v>42</v>
      </c>
      <c r="O424" s="43"/>
      <c r="P424" s="218">
        <f>O424*H424</f>
        <v>0</v>
      </c>
      <c r="Q424" s="218">
        <v>0</v>
      </c>
      <c r="R424" s="218">
        <f>Q424*H424</f>
        <v>0</v>
      </c>
      <c r="S424" s="218">
        <v>1E-3</v>
      </c>
      <c r="T424" s="219">
        <f>S424*H424</f>
        <v>0.126</v>
      </c>
      <c r="AR424" s="25" t="s">
        <v>170</v>
      </c>
      <c r="AT424" s="25" t="s">
        <v>142</v>
      </c>
      <c r="AU424" s="25" t="s">
        <v>80</v>
      </c>
      <c r="AY424" s="25" t="s">
        <v>141</v>
      </c>
      <c r="BE424" s="207">
        <f>IF(N424="základní",J424,0)</f>
        <v>0</v>
      </c>
      <c r="BF424" s="207">
        <f>IF(N424="snížená",J424,0)</f>
        <v>0</v>
      </c>
      <c r="BG424" s="207">
        <f>IF(N424="zákl. přenesená",J424,0)</f>
        <v>0</v>
      </c>
      <c r="BH424" s="207">
        <f>IF(N424="sníž. přenesená",J424,0)</f>
        <v>0</v>
      </c>
      <c r="BI424" s="207">
        <f>IF(N424="nulová",J424,0)</f>
        <v>0</v>
      </c>
      <c r="BJ424" s="25" t="s">
        <v>78</v>
      </c>
      <c r="BK424" s="207">
        <f>ROUND(I424*H424,2)</f>
        <v>0</v>
      </c>
      <c r="BL424" s="25" t="s">
        <v>170</v>
      </c>
      <c r="BM424" s="25" t="s">
        <v>425</v>
      </c>
    </row>
    <row r="425" spans="2:65" s="13" customFormat="1">
      <c r="B425" s="231"/>
      <c r="C425" s="232"/>
      <c r="D425" s="222" t="s">
        <v>172</v>
      </c>
      <c r="E425" s="233" t="s">
        <v>21</v>
      </c>
      <c r="F425" s="234" t="s">
        <v>426</v>
      </c>
      <c r="G425" s="232"/>
      <c r="H425" s="235">
        <v>126</v>
      </c>
      <c r="I425" s="236"/>
      <c r="J425" s="232"/>
      <c r="K425" s="232"/>
      <c r="L425" s="237"/>
      <c r="M425" s="238"/>
      <c r="N425" s="239"/>
      <c r="O425" s="239"/>
      <c r="P425" s="239"/>
      <c r="Q425" s="239"/>
      <c r="R425" s="239"/>
      <c r="S425" s="239"/>
      <c r="T425" s="240"/>
      <c r="AT425" s="241" t="s">
        <v>172</v>
      </c>
      <c r="AU425" s="241" t="s">
        <v>80</v>
      </c>
      <c r="AV425" s="13" t="s">
        <v>80</v>
      </c>
      <c r="AW425" s="13" t="s">
        <v>35</v>
      </c>
      <c r="AX425" s="13" t="s">
        <v>78</v>
      </c>
      <c r="AY425" s="241" t="s">
        <v>141</v>
      </c>
    </row>
    <row r="426" spans="2:65" s="1" customFormat="1" ht="16.5" customHeight="1">
      <c r="B426" s="42"/>
      <c r="C426" s="195" t="s">
        <v>427</v>
      </c>
      <c r="D426" s="195" t="s">
        <v>142</v>
      </c>
      <c r="E426" s="196" t="s">
        <v>428</v>
      </c>
      <c r="F426" s="197" t="s">
        <v>429</v>
      </c>
      <c r="G426" s="198" t="s">
        <v>417</v>
      </c>
      <c r="H426" s="199">
        <v>57.6</v>
      </c>
      <c r="I426" s="200"/>
      <c r="J426" s="201">
        <f>ROUND(I426*H426,2)</f>
        <v>0</v>
      </c>
      <c r="K426" s="197" t="s">
        <v>169</v>
      </c>
      <c r="L426" s="62"/>
      <c r="M426" s="202" t="s">
        <v>21</v>
      </c>
      <c r="N426" s="217" t="s">
        <v>42</v>
      </c>
      <c r="O426" s="43"/>
      <c r="P426" s="218">
        <f>O426*H426</f>
        <v>0</v>
      </c>
      <c r="Q426" s="218">
        <v>1.0000000000000001E-5</v>
      </c>
      <c r="R426" s="218">
        <f>Q426*H426</f>
        <v>5.7600000000000001E-4</v>
      </c>
      <c r="S426" s="218">
        <v>0</v>
      </c>
      <c r="T426" s="219">
        <f>S426*H426</f>
        <v>0</v>
      </c>
      <c r="AR426" s="25" t="s">
        <v>170</v>
      </c>
      <c r="AT426" s="25" t="s">
        <v>142</v>
      </c>
      <c r="AU426" s="25" t="s">
        <v>80</v>
      </c>
      <c r="AY426" s="25" t="s">
        <v>141</v>
      </c>
      <c r="BE426" s="207">
        <f>IF(N426="základní",J426,0)</f>
        <v>0</v>
      </c>
      <c r="BF426" s="207">
        <f>IF(N426="snížená",J426,0)</f>
        <v>0</v>
      </c>
      <c r="BG426" s="207">
        <f>IF(N426="zákl. přenesená",J426,0)</f>
        <v>0</v>
      </c>
      <c r="BH426" s="207">
        <f>IF(N426="sníž. přenesená",J426,0)</f>
        <v>0</v>
      </c>
      <c r="BI426" s="207">
        <f>IF(N426="nulová",J426,0)</f>
        <v>0</v>
      </c>
      <c r="BJ426" s="25" t="s">
        <v>78</v>
      </c>
      <c r="BK426" s="207">
        <f>ROUND(I426*H426,2)</f>
        <v>0</v>
      </c>
      <c r="BL426" s="25" t="s">
        <v>170</v>
      </c>
      <c r="BM426" s="25" t="s">
        <v>430</v>
      </c>
    </row>
    <row r="427" spans="2:65" s="13" customFormat="1">
      <c r="B427" s="231"/>
      <c r="C427" s="232"/>
      <c r="D427" s="222" t="s">
        <v>172</v>
      </c>
      <c r="E427" s="233" t="s">
        <v>21</v>
      </c>
      <c r="F427" s="234" t="s">
        <v>431</v>
      </c>
      <c r="G427" s="232"/>
      <c r="H427" s="235">
        <v>57.6</v>
      </c>
      <c r="I427" s="236"/>
      <c r="J427" s="232"/>
      <c r="K427" s="232"/>
      <c r="L427" s="237"/>
      <c r="M427" s="238"/>
      <c r="N427" s="239"/>
      <c r="O427" s="239"/>
      <c r="P427" s="239"/>
      <c r="Q427" s="239"/>
      <c r="R427" s="239"/>
      <c r="S427" s="239"/>
      <c r="T427" s="240"/>
      <c r="AT427" s="241" t="s">
        <v>172</v>
      </c>
      <c r="AU427" s="241" t="s">
        <v>80</v>
      </c>
      <c r="AV427" s="13" t="s">
        <v>80</v>
      </c>
      <c r="AW427" s="13" t="s">
        <v>35</v>
      </c>
      <c r="AX427" s="13" t="s">
        <v>78</v>
      </c>
      <c r="AY427" s="241" t="s">
        <v>141</v>
      </c>
    </row>
    <row r="428" spans="2:65" s="1" customFormat="1" ht="25.5" customHeight="1">
      <c r="B428" s="42"/>
      <c r="C428" s="195" t="s">
        <v>432</v>
      </c>
      <c r="D428" s="195" t="s">
        <v>142</v>
      </c>
      <c r="E428" s="196" t="s">
        <v>433</v>
      </c>
      <c r="F428" s="197" t="s">
        <v>434</v>
      </c>
      <c r="G428" s="198" t="s">
        <v>417</v>
      </c>
      <c r="H428" s="199">
        <v>7.2</v>
      </c>
      <c r="I428" s="200"/>
      <c r="J428" s="201">
        <f>ROUND(I428*H428,2)</f>
        <v>0</v>
      </c>
      <c r="K428" s="197" t="s">
        <v>169</v>
      </c>
      <c r="L428" s="62"/>
      <c r="M428" s="202" t="s">
        <v>21</v>
      </c>
      <c r="N428" s="217" t="s">
        <v>42</v>
      </c>
      <c r="O428" s="43"/>
      <c r="P428" s="218">
        <f>O428*H428</f>
        <v>0</v>
      </c>
      <c r="Q428" s="218">
        <v>7.9000000000000001E-4</v>
      </c>
      <c r="R428" s="218">
        <f>Q428*H428</f>
        <v>5.6880000000000003E-3</v>
      </c>
      <c r="S428" s="218">
        <v>5.0000000000000001E-3</v>
      </c>
      <c r="T428" s="219">
        <f>S428*H428</f>
        <v>3.6000000000000004E-2</v>
      </c>
      <c r="AR428" s="25" t="s">
        <v>170</v>
      </c>
      <c r="AT428" s="25" t="s">
        <v>142</v>
      </c>
      <c r="AU428" s="25" t="s">
        <v>80</v>
      </c>
      <c r="AY428" s="25" t="s">
        <v>141</v>
      </c>
      <c r="BE428" s="207">
        <f>IF(N428="základní",J428,0)</f>
        <v>0</v>
      </c>
      <c r="BF428" s="207">
        <f>IF(N428="snížená",J428,0)</f>
        <v>0</v>
      </c>
      <c r="BG428" s="207">
        <f>IF(N428="zákl. přenesená",J428,0)</f>
        <v>0</v>
      </c>
      <c r="BH428" s="207">
        <f>IF(N428="sníž. přenesená",J428,0)</f>
        <v>0</v>
      </c>
      <c r="BI428" s="207">
        <f>IF(N428="nulová",J428,0)</f>
        <v>0</v>
      </c>
      <c r="BJ428" s="25" t="s">
        <v>78</v>
      </c>
      <c r="BK428" s="207">
        <f>ROUND(I428*H428,2)</f>
        <v>0</v>
      </c>
      <c r="BL428" s="25" t="s">
        <v>170</v>
      </c>
      <c r="BM428" s="25" t="s">
        <v>435</v>
      </c>
    </row>
    <row r="429" spans="2:65" s="13" customFormat="1">
      <c r="B429" s="231"/>
      <c r="C429" s="232"/>
      <c r="D429" s="222" t="s">
        <v>172</v>
      </c>
      <c r="E429" s="233" t="s">
        <v>21</v>
      </c>
      <c r="F429" s="234" t="s">
        <v>436</v>
      </c>
      <c r="G429" s="232"/>
      <c r="H429" s="235">
        <v>7.2</v>
      </c>
      <c r="I429" s="236"/>
      <c r="J429" s="232"/>
      <c r="K429" s="232"/>
      <c r="L429" s="237"/>
      <c r="M429" s="238"/>
      <c r="N429" s="239"/>
      <c r="O429" s="239"/>
      <c r="P429" s="239"/>
      <c r="Q429" s="239"/>
      <c r="R429" s="239"/>
      <c r="S429" s="239"/>
      <c r="T429" s="240"/>
      <c r="AT429" s="241" t="s">
        <v>172</v>
      </c>
      <c r="AU429" s="241" t="s">
        <v>80</v>
      </c>
      <c r="AV429" s="13" t="s">
        <v>80</v>
      </c>
      <c r="AW429" s="13" t="s">
        <v>35</v>
      </c>
      <c r="AX429" s="13" t="s">
        <v>78</v>
      </c>
      <c r="AY429" s="241" t="s">
        <v>141</v>
      </c>
    </row>
    <row r="430" spans="2:65" s="1" customFormat="1" ht="25.5" customHeight="1">
      <c r="B430" s="42"/>
      <c r="C430" s="195" t="s">
        <v>437</v>
      </c>
      <c r="D430" s="195" t="s">
        <v>142</v>
      </c>
      <c r="E430" s="196" t="s">
        <v>438</v>
      </c>
      <c r="F430" s="197" t="s">
        <v>439</v>
      </c>
      <c r="G430" s="198" t="s">
        <v>194</v>
      </c>
      <c r="H430" s="199">
        <v>1347.2</v>
      </c>
      <c r="I430" s="200"/>
      <c r="J430" s="201">
        <f>ROUND(I430*H430,2)</f>
        <v>0</v>
      </c>
      <c r="K430" s="197" t="s">
        <v>169</v>
      </c>
      <c r="L430" s="62"/>
      <c r="M430" s="202" t="s">
        <v>21</v>
      </c>
      <c r="N430" s="217" t="s">
        <v>42</v>
      </c>
      <c r="O430" s="43"/>
      <c r="P430" s="218">
        <f>O430*H430</f>
        <v>0</v>
      </c>
      <c r="Q430" s="218">
        <v>0</v>
      </c>
      <c r="R430" s="218">
        <f>Q430*H430</f>
        <v>0</v>
      </c>
      <c r="S430" s="218">
        <v>4.0000000000000001E-3</v>
      </c>
      <c r="T430" s="219">
        <f>S430*H430</f>
        <v>5.3888000000000007</v>
      </c>
      <c r="AR430" s="25" t="s">
        <v>170</v>
      </c>
      <c r="AT430" s="25" t="s">
        <v>142</v>
      </c>
      <c r="AU430" s="25" t="s">
        <v>80</v>
      </c>
      <c r="AY430" s="25" t="s">
        <v>141</v>
      </c>
      <c r="BE430" s="207">
        <f>IF(N430="základní",J430,0)</f>
        <v>0</v>
      </c>
      <c r="BF430" s="207">
        <f>IF(N430="snížená",J430,0)</f>
        <v>0</v>
      </c>
      <c r="BG430" s="207">
        <f>IF(N430="zákl. přenesená",J430,0)</f>
        <v>0</v>
      </c>
      <c r="BH430" s="207">
        <f>IF(N430="sníž. přenesená",J430,0)</f>
        <v>0</v>
      </c>
      <c r="BI430" s="207">
        <f>IF(N430="nulová",J430,0)</f>
        <v>0</v>
      </c>
      <c r="BJ430" s="25" t="s">
        <v>78</v>
      </c>
      <c r="BK430" s="207">
        <f>ROUND(I430*H430,2)</f>
        <v>0</v>
      </c>
      <c r="BL430" s="25" t="s">
        <v>170</v>
      </c>
      <c r="BM430" s="25" t="s">
        <v>440</v>
      </c>
    </row>
    <row r="431" spans="2:65" s="13" customFormat="1">
      <c r="B431" s="231"/>
      <c r="C431" s="232"/>
      <c r="D431" s="222" t="s">
        <v>172</v>
      </c>
      <c r="E431" s="233" t="s">
        <v>21</v>
      </c>
      <c r="F431" s="234" t="s">
        <v>210</v>
      </c>
      <c r="G431" s="232"/>
      <c r="H431" s="235">
        <v>1347.2</v>
      </c>
      <c r="I431" s="236"/>
      <c r="J431" s="232"/>
      <c r="K431" s="232"/>
      <c r="L431" s="237"/>
      <c r="M431" s="238"/>
      <c r="N431" s="239"/>
      <c r="O431" s="239"/>
      <c r="P431" s="239"/>
      <c r="Q431" s="239"/>
      <c r="R431" s="239"/>
      <c r="S431" s="239"/>
      <c r="T431" s="240"/>
      <c r="AT431" s="241" t="s">
        <v>172</v>
      </c>
      <c r="AU431" s="241" t="s">
        <v>80</v>
      </c>
      <c r="AV431" s="13" t="s">
        <v>80</v>
      </c>
      <c r="AW431" s="13" t="s">
        <v>35</v>
      </c>
      <c r="AX431" s="13" t="s">
        <v>78</v>
      </c>
      <c r="AY431" s="241" t="s">
        <v>141</v>
      </c>
    </row>
    <row r="432" spans="2:65" s="1" customFormat="1" ht="25.5" customHeight="1">
      <c r="B432" s="42"/>
      <c r="C432" s="195" t="s">
        <v>441</v>
      </c>
      <c r="D432" s="195" t="s">
        <v>142</v>
      </c>
      <c r="E432" s="196" t="s">
        <v>442</v>
      </c>
      <c r="F432" s="197" t="s">
        <v>443</v>
      </c>
      <c r="G432" s="198" t="s">
        <v>194</v>
      </c>
      <c r="H432" s="199">
        <v>119.3</v>
      </c>
      <c r="I432" s="200"/>
      <c r="J432" s="201">
        <f>ROUND(I432*H432,2)</f>
        <v>0</v>
      </c>
      <c r="K432" s="197" t="s">
        <v>169</v>
      </c>
      <c r="L432" s="62"/>
      <c r="M432" s="202" t="s">
        <v>21</v>
      </c>
      <c r="N432" s="217" t="s">
        <v>42</v>
      </c>
      <c r="O432" s="43"/>
      <c r="P432" s="218">
        <f>O432*H432</f>
        <v>0</v>
      </c>
      <c r="Q432" s="218">
        <v>0</v>
      </c>
      <c r="R432" s="218">
        <f>Q432*H432</f>
        <v>0</v>
      </c>
      <c r="S432" s="218">
        <v>0.01</v>
      </c>
      <c r="T432" s="219">
        <f>S432*H432</f>
        <v>1.1930000000000001</v>
      </c>
      <c r="AR432" s="25" t="s">
        <v>170</v>
      </c>
      <c r="AT432" s="25" t="s">
        <v>142</v>
      </c>
      <c r="AU432" s="25" t="s">
        <v>80</v>
      </c>
      <c r="AY432" s="25" t="s">
        <v>141</v>
      </c>
      <c r="BE432" s="207">
        <f>IF(N432="základní",J432,0)</f>
        <v>0</v>
      </c>
      <c r="BF432" s="207">
        <f>IF(N432="snížená",J432,0)</f>
        <v>0</v>
      </c>
      <c r="BG432" s="207">
        <f>IF(N432="zákl. přenesená",J432,0)</f>
        <v>0</v>
      </c>
      <c r="BH432" s="207">
        <f>IF(N432="sníž. přenesená",J432,0)</f>
        <v>0</v>
      </c>
      <c r="BI432" s="207">
        <f>IF(N432="nulová",J432,0)</f>
        <v>0</v>
      </c>
      <c r="BJ432" s="25" t="s">
        <v>78</v>
      </c>
      <c r="BK432" s="207">
        <f>ROUND(I432*H432,2)</f>
        <v>0</v>
      </c>
      <c r="BL432" s="25" t="s">
        <v>170</v>
      </c>
      <c r="BM432" s="25" t="s">
        <v>444</v>
      </c>
    </row>
    <row r="433" spans="2:65" s="13" customFormat="1">
      <c r="B433" s="231"/>
      <c r="C433" s="232"/>
      <c r="D433" s="222" t="s">
        <v>172</v>
      </c>
      <c r="E433" s="233" t="s">
        <v>21</v>
      </c>
      <c r="F433" s="234" t="s">
        <v>215</v>
      </c>
      <c r="G433" s="232"/>
      <c r="H433" s="235">
        <v>119.3</v>
      </c>
      <c r="I433" s="236"/>
      <c r="J433" s="232"/>
      <c r="K433" s="232"/>
      <c r="L433" s="237"/>
      <c r="M433" s="238"/>
      <c r="N433" s="239"/>
      <c r="O433" s="239"/>
      <c r="P433" s="239"/>
      <c r="Q433" s="239"/>
      <c r="R433" s="239"/>
      <c r="S433" s="239"/>
      <c r="T433" s="240"/>
      <c r="AT433" s="241" t="s">
        <v>172</v>
      </c>
      <c r="AU433" s="241" t="s">
        <v>80</v>
      </c>
      <c r="AV433" s="13" t="s">
        <v>80</v>
      </c>
      <c r="AW433" s="13" t="s">
        <v>35</v>
      </c>
      <c r="AX433" s="13" t="s">
        <v>78</v>
      </c>
      <c r="AY433" s="241" t="s">
        <v>141</v>
      </c>
    </row>
    <row r="434" spans="2:65" s="1" customFormat="1" ht="25.5" customHeight="1">
      <c r="B434" s="42"/>
      <c r="C434" s="195" t="s">
        <v>445</v>
      </c>
      <c r="D434" s="195" t="s">
        <v>142</v>
      </c>
      <c r="E434" s="196" t="s">
        <v>446</v>
      </c>
      <c r="F434" s="197" t="s">
        <v>447</v>
      </c>
      <c r="G434" s="198" t="s">
        <v>194</v>
      </c>
      <c r="H434" s="199">
        <v>162.05000000000001</v>
      </c>
      <c r="I434" s="200"/>
      <c r="J434" s="201">
        <f>ROUND(I434*H434,2)</f>
        <v>0</v>
      </c>
      <c r="K434" s="197" t="s">
        <v>169</v>
      </c>
      <c r="L434" s="62"/>
      <c r="M434" s="202" t="s">
        <v>21</v>
      </c>
      <c r="N434" s="217" t="s">
        <v>42</v>
      </c>
      <c r="O434" s="43"/>
      <c r="P434" s="218">
        <f>O434*H434</f>
        <v>0</v>
      </c>
      <c r="Q434" s="218">
        <v>0</v>
      </c>
      <c r="R434" s="218">
        <f>Q434*H434</f>
        <v>0</v>
      </c>
      <c r="S434" s="218">
        <v>0.02</v>
      </c>
      <c r="T434" s="219">
        <f>S434*H434</f>
        <v>3.2410000000000001</v>
      </c>
      <c r="AR434" s="25" t="s">
        <v>170</v>
      </c>
      <c r="AT434" s="25" t="s">
        <v>142</v>
      </c>
      <c r="AU434" s="25" t="s">
        <v>80</v>
      </c>
      <c r="AY434" s="25" t="s">
        <v>141</v>
      </c>
      <c r="BE434" s="207">
        <f>IF(N434="základní",J434,0)</f>
        <v>0</v>
      </c>
      <c r="BF434" s="207">
        <f>IF(N434="snížená",J434,0)</f>
        <v>0</v>
      </c>
      <c r="BG434" s="207">
        <f>IF(N434="zákl. přenesená",J434,0)</f>
        <v>0</v>
      </c>
      <c r="BH434" s="207">
        <f>IF(N434="sníž. přenesená",J434,0)</f>
        <v>0</v>
      </c>
      <c r="BI434" s="207">
        <f>IF(N434="nulová",J434,0)</f>
        <v>0</v>
      </c>
      <c r="BJ434" s="25" t="s">
        <v>78</v>
      </c>
      <c r="BK434" s="207">
        <f>ROUND(I434*H434,2)</f>
        <v>0</v>
      </c>
      <c r="BL434" s="25" t="s">
        <v>170</v>
      </c>
      <c r="BM434" s="25" t="s">
        <v>448</v>
      </c>
    </row>
    <row r="435" spans="2:65" s="13" customFormat="1">
      <c r="B435" s="231"/>
      <c r="C435" s="232"/>
      <c r="D435" s="222" t="s">
        <v>172</v>
      </c>
      <c r="E435" s="233" t="s">
        <v>21</v>
      </c>
      <c r="F435" s="234" t="s">
        <v>220</v>
      </c>
      <c r="G435" s="232"/>
      <c r="H435" s="235">
        <v>49.35</v>
      </c>
      <c r="I435" s="236"/>
      <c r="J435" s="232"/>
      <c r="K435" s="232"/>
      <c r="L435" s="237"/>
      <c r="M435" s="238"/>
      <c r="N435" s="239"/>
      <c r="O435" s="239"/>
      <c r="P435" s="239"/>
      <c r="Q435" s="239"/>
      <c r="R435" s="239"/>
      <c r="S435" s="239"/>
      <c r="T435" s="240"/>
      <c r="AT435" s="241" t="s">
        <v>172</v>
      </c>
      <c r="AU435" s="241" t="s">
        <v>80</v>
      </c>
      <c r="AV435" s="13" t="s">
        <v>80</v>
      </c>
      <c r="AW435" s="13" t="s">
        <v>35</v>
      </c>
      <c r="AX435" s="13" t="s">
        <v>71</v>
      </c>
      <c r="AY435" s="241" t="s">
        <v>141</v>
      </c>
    </row>
    <row r="436" spans="2:65" s="13" customFormat="1">
      <c r="B436" s="231"/>
      <c r="C436" s="232"/>
      <c r="D436" s="222" t="s">
        <v>172</v>
      </c>
      <c r="E436" s="233" t="s">
        <v>21</v>
      </c>
      <c r="F436" s="234" t="s">
        <v>221</v>
      </c>
      <c r="G436" s="232"/>
      <c r="H436" s="235">
        <v>112.7</v>
      </c>
      <c r="I436" s="236"/>
      <c r="J436" s="232"/>
      <c r="K436" s="232"/>
      <c r="L436" s="237"/>
      <c r="M436" s="238"/>
      <c r="N436" s="239"/>
      <c r="O436" s="239"/>
      <c r="P436" s="239"/>
      <c r="Q436" s="239"/>
      <c r="R436" s="239"/>
      <c r="S436" s="239"/>
      <c r="T436" s="240"/>
      <c r="AT436" s="241" t="s">
        <v>172</v>
      </c>
      <c r="AU436" s="241" t="s">
        <v>80</v>
      </c>
      <c r="AV436" s="13" t="s">
        <v>80</v>
      </c>
      <c r="AW436" s="13" t="s">
        <v>35</v>
      </c>
      <c r="AX436" s="13" t="s">
        <v>71</v>
      </c>
      <c r="AY436" s="241" t="s">
        <v>141</v>
      </c>
    </row>
    <row r="437" spans="2:65" s="14" customFormat="1">
      <c r="B437" s="242"/>
      <c r="C437" s="243"/>
      <c r="D437" s="222" t="s">
        <v>172</v>
      </c>
      <c r="E437" s="244" t="s">
        <v>21</v>
      </c>
      <c r="F437" s="245" t="s">
        <v>176</v>
      </c>
      <c r="G437" s="243"/>
      <c r="H437" s="246">
        <v>162.05000000000001</v>
      </c>
      <c r="I437" s="247"/>
      <c r="J437" s="243"/>
      <c r="K437" s="243"/>
      <c r="L437" s="248"/>
      <c r="M437" s="249"/>
      <c r="N437" s="250"/>
      <c r="O437" s="250"/>
      <c r="P437" s="250"/>
      <c r="Q437" s="250"/>
      <c r="R437" s="250"/>
      <c r="S437" s="250"/>
      <c r="T437" s="251"/>
      <c r="AT437" s="252" t="s">
        <v>172</v>
      </c>
      <c r="AU437" s="252" t="s">
        <v>80</v>
      </c>
      <c r="AV437" s="14" t="s">
        <v>170</v>
      </c>
      <c r="AW437" s="14" t="s">
        <v>35</v>
      </c>
      <c r="AX437" s="14" t="s">
        <v>78</v>
      </c>
      <c r="AY437" s="252" t="s">
        <v>141</v>
      </c>
    </row>
    <row r="438" spans="2:65" s="1" customFormat="1" ht="25.5" customHeight="1">
      <c r="B438" s="42"/>
      <c r="C438" s="195" t="s">
        <v>449</v>
      </c>
      <c r="D438" s="195" t="s">
        <v>142</v>
      </c>
      <c r="E438" s="196" t="s">
        <v>450</v>
      </c>
      <c r="F438" s="197" t="s">
        <v>451</v>
      </c>
      <c r="G438" s="198" t="s">
        <v>194</v>
      </c>
      <c r="H438" s="199">
        <v>155.1</v>
      </c>
      <c r="I438" s="200"/>
      <c r="J438" s="201">
        <f>ROUND(I438*H438,2)</f>
        <v>0</v>
      </c>
      <c r="K438" s="197" t="s">
        <v>169</v>
      </c>
      <c r="L438" s="62"/>
      <c r="M438" s="202" t="s">
        <v>21</v>
      </c>
      <c r="N438" s="217" t="s">
        <v>42</v>
      </c>
      <c r="O438" s="43"/>
      <c r="P438" s="218">
        <f>O438*H438</f>
        <v>0</v>
      </c>
      <c r="Q438" s="218">
        <v>0</v>
      </c>
      <c r="R438" s="218">
        <f>Q438*H438</f>
        <v>0</v>
      </c>
      <c r="S438" s="218">
        <v>0.01</v>
      </c>
      <c r="T438" s="219">
        <f>S438*H438</f>
        <v>1.5509999999999999</v>
      </c>
      <c r="AR438" s="25" t="s">
        <v>170</v>
      </c>
      <c r="AT438" s="25" t="s">
        <v>142</v>
      </c>
      <c r="AU438" s="25" t="s">
        <v>80</v>
      </c>
      <c r="AY438" s="25" t="s">
        <v>141</v>
      </c>
      <c r="BE438" s="207">
        <f>IF(N438="základní",J438,0)</f>
        <v>0</v>
      </c>
      <c r="BF438" s="207">
        <f>IF(N438="snížená",J438,0)</f>
        <v>0</v>
      </c>
      <c r="BG438" s="207">
        <f>IF(N438="zákl. přenesená",J438,0)</f>
        <v>0</v>
      </c>
      <c r="BH438" s="207">
        <f>IF(N438="sníž. přenesená",J438,0)</f>
        <v>0</v>
      </c>
      <c r="BI438" s="207">
        <f>IF(N438="nulová",J438,0)</f>
        <v>0</v>
      </c>
      <c r="BJ438" s="25" t="s">
        <v>78</v>
      </c>
      <c r="BK438" s="207">
        <f>ROUND(I438*H438,2)</f>
        <v>0</v>
      </c>
      <c r="BL438" s="25" t="s">
        <v>170</v>
      </c>
      <c r="BM438" s="25" t="s">
        <v>452</v>
      </c>
    </row>
    <row r="439" spans="2:65" s="13" customFormat="1">
      <c r="B439" s="231"/>
      <c r="C439" s="232"/>
      <c r="D439" s="222" t="s">
        <v>172</v>
      </c>
      <c r="E439" s="233" t="s">
        <v>21</v>
      </c>
      <c r="F439" s="234" t="s">
        <v>331</v>
      </c>
      <c r="G439" s="232"/>
      <c r="H439" s="235">
        <v>155.1</v>
      </c>
      <c r="I439" s="236"/>
      <c r="J439" s="232"/>
      <c r="K439" s="232"/>
      <c r="L439" s="237"/>
      <c r="M439" s="238"/>
      <c r="N439" s="239"/>
      <c r="O439" s="239"/>
      <c r="P439" s="239"/>
      <c r="Q439" s="239"/>
      <c r="R439" s="239"/>
      <c r="S439" s="239"/>
      <c r="T439" s="240"/>
      <c r="AT439" s="241" t="s">
        <v>172</v>
      </c>
      <c r="AU439" s="241" t="s">
        <v>80</v>
      </c>
      <c r="AV439" s="13" t="s">
        <v>80</v>
      </c>
      <c r="AW439" s="13" t="s">
        <v>35</v>
      </c>
      <c r="AX439" s="13" t="s">
        <v>78</v>
      </c>
      <c r="AY439" s="241" t="s">
        <v>141</v>
      </c>
    </row>
    <row r="440" spans="2:65" s="1" customFormat="1" ht="25.5" customHeight="1">
      <c r="B440" s="42"/>
      <c r="C440" s="195" t="s">
        <v>453</v>
      </c>
      <c r="D440" s="195" t="s">
        <v>142</v>
      </c>
      <c r="E440" s="196" t="s">
        <v>454</v>
      </c>
      <c r="F440" s="197" t="s">
        <v>455</v>
      </c>
      <c r="G440" s="198" t="s">
        <v>194</v>
      </c>
      <c r="H440" s="199">
        <v>371.52</v>
      </c>
      <c r="I440" s="200"/>
      <c r="J440" s="201">
        <f>ROUND(I440*H440,2)</f>
        <v>0</v>
      </c>
      <c r="K440" s="197" t="s">
        <v>169</v>
      </c>
      <c r="L440" s="62"/>
      <c r="M440" s="202" t="s">
        <v>21</v>
      </c>
      <c r="N440" s="217" t="s">
        <v>42</v>
      </c>
      <c r="O440" s="43"/>
      <c r="P440" s="218">
        <f>O440*H440</f>
        <v>0</v>
      </c>
      <c r="Q440" s="218">
        <v>0</v>
      </c>
      <c r="R440" s="218">
        <f>Q440*H440</f>
        <v>0</v>
      </c>
      <c r="S440" s="218">
        <v>0.02</v>
      </c>
      <c r="T440" s="219">
        <f>S440*H440</f>
        <v>7.4303999999999997</v>
      </c>
      <c r="AR440" s="25" t="s">
        <v>170</v>
      </c>
      <c r="AT440" s="25" t="s">
        <v>142</v>
      </c>
      <c r="AU440" s="25" t="s">
        <v>80</v>
      </c>
      <c r="AY440" s="25" t="s">
        <v>141</v>
      </c>
      <c r="BE440" s="207">
        <f>IF(N440="základní",J440,0)</f>
        <v>0</v>
      </c>
      <c r="BF440" s="207">
        <f>IF(N440="snížená",J440,0)</f>
        <v>0</v>
      </c>
      <c r="BG440" s="207">
        <f>IF(N440="zákl. přenesená",J440,0)</f>
        <v>0</v>
      </c>
      <c r="BH440" s="207">
        <f>IF(N440="sníž. přenesená",J440,0)</f>
        <v>0</v>
      </c>
      <c r="BI440" s="207">
        <f>IF(N440="nulová",J440,0)</f>
        <v>0</v>
      </c>
      <c r="BJ440" s="25" t="s">
        <v>78</v>
      </c>
      <c r="BK440" s="207">
        <f>ROUND(I440*H440,2)</f>
        <v>0</v>
      </c>
      <c r="BL440" s="25" t="s">
        <v>170</v>
      </c>
      <c r="BM440" s="25" t="s">
        <v>456</v>
      </c>
    </row>
    <row r="441" spans="2:65" s="13" customFormat="1">
      <c r="B441" s="231"/>
      <c r="C441" s="232"/>
      <c r="D441" s="222" t="s">
        <v>172</v>
      </c>
      <c r="E441" s="233" t="s">
        <v>21</v>
      </c>
      <c r="F441" s="234" t="s">
        <v>457</v>
      </c>
      <c r="G441" s="232"/>
      <c r="H441" s="235">
        <v>160.32</v>
      </c>
      <c r="I441" s="236"/>
      <c r="J441" s="232"/>
      <c r="K441" s="232"/>
      <c r="L441" s="237"/>
      <c r="M441" s="238"/>
      <c r="N441" s="239"/>
      <c r="O441" s="239"/>
      <c r="P441" s="239"/>
      <c r="Q441" s="239"/>
      <c r="R441" s="239"/>
      <c r="S441" s="239"/>
      <c r="T441" s="240"/>
      <c r="AT441" s="241" t="s">
        <v>172</v>
      </c>
      <c r="AU441" s="241" t="s">
        <v>80</v>
      </c>
      <c r="AV441" s="13" t="s">
        <v>80</v>
      </c>
      <c r="AW441" s="13" t="s">
        <v>35</v>
      </c>
      <c r="AX441" s="13" t="s">
        <v>71</v>
      </c>
      <c r="AY441" s="241" t="s">
        <v>141</v>
      </c>
    </row>
    <row r="442" spans="2:65" s="13" customFormat="1">
      <c r="B442" s="231"/>
      <c r="C442" s="232"/>
      <c r="D442" s="222" t="s">
        <v>172</v>
      </c>
      <c r="E442" s="233" t="s">
        <v>21</v>
      </c>
      <c r="F442" s="234" t="s">
        <v>458</v>
      </c>
      <c r="G442" s="232"/>
      <c r="H442" s="235">
        <v>211.2</v>
      </c>
      <c r="I442" s="236"/>
      <c r="J442" s="232"/>
      <c r="K442" s="232"/>
      <c r="L442" s="237"/>
      <c r="M442" s="238"/>
      <c r="N442" s="239"/>
      <c r="O442" s="239"/>
      <c r="P442" s="239"/>
      <c r="Q442" s="239"/>
      <c r="R442" s="239"/>
      <c r="S442" s="239"/>
      <c r="T442" s="240"/>
      <c r="AT442" s="241" t="s">
        <v>172</v>
      </c>
      <c r="AU442" s="241" t="s">
        <v>80</v>
      </c>
      <c r="AV442" s="13" t="s">
        <v>80</v>
      </c>
      <c r="AW442" s="13" t="s">
        <v>35</v>
      </c>
      <c r="AX442" s="13" t="s">
        <v>71</v>
      </c>
      <c r="AY442" s="241" t="s">
        <v>141</v>
      </c>
    </row>
    <row r="443" spans="2:65" s="14" customFormat="1">
      <c r="B443" s="242"/>
      <c r="C443" s="243"/>
      <c r="D443" s="222" t="s">
        <v>172</v>
      </c>
      <c r="E443" s="244" t="s">
        <v>21</v>
      </c>
      <c r="F443" s="245" t="s">
        <v>176</v>
      </c>
      <c r="G443" s="243"/>
      <c r="H443" s="246">
        <v>371.52</v>
      </c>
      <c r="I443" s="247"/>
      <c r="J443" s="243"/>
      <c r="K443" s="243"/>
      <c r="L443" s="248"/>
      <c r="M443" s="249"/>
      <c r="N443" s="250"/>
      <c r="O443" s="250"/>
      <c r="P443" s="250"/>
      <c r="Q443" s="250"/>
      <c r="R443" s="250"/>
      <c r="S443" s="250"/>
      <c r="T443" s="251"/>
      <c r="AT443" s="252" t="s">
        <v>172</v>
      </c>
      <c r="AU443" s="252" t="s">
        <v>80</v>
      </c>
      <c r="AV443" s="14" t="s">
        <v>170</v>
      </c>
      <c r="AW443" s="14" t="s">
        <v>35</v>
      </c>
      <c r="AX443" s="14" t="s">
        <v>78</v>
      </c>
      <c r="AY443" s="252" t="s">
        <v>141</v>
      </c>
    </row>
    <row r="444" spans="2:65" s="1" customFormat="1" ht="25.5" customHeight="1">
      <c r="B444" s="42"/>
      <c r="C444" s="195" t="s">
        <v>459</v>
      </c>
      <c r="D444" s="195" t="s">
        <v>142</v>
      </c>
      <c r="E444" s="196" t="s">
        <v>460</v>
      </c>
      <c r="F444" s="197" t="s">
        <v>461</v>
      </c>
      <c r="G444" s="198" t="s">
        <v>194</v>
      </c>
      <c r="H444" s="199">
        <v>442.53</v>
      </c>
      <c r="I444" s="200"/>
      <c r="J444" s="201">
        <f>ROUND(I444*H444,2)</f>
        <v>0</v>
      </c>
      <c r="K444" s="197" t="s">
        <v>21</v>
      </c>
      <c r="L444" s="62"/>
      <c r="M444" s="202" t="s">
        <v>21</v>
      </c>
      <c r="N444" s="217" t="s">
        <v>42</v>
      </c>
      <c r="O444" s="43"/>
      <c r="P444" s="218">
        <f>O444*H444</f>
        <v>0</v>
      </c>
      <c r="Q444" s="218">
        <v>0</v>
      </c>
      <c r="R444" s="218">
        <f>Q444*H444</f>
        <v>0</v>
      </c>
      <c r="S444" s="218">
        <v>4.5999999999999999E-2</v>
      </c>
      <c r="T444" s="219">
        <f>S444*H444</f>
        <v>20.356379999999998</v>
      </c>
      <c r="AR444" s="25" t="s">
        <v>170</v>
      </c>
      <c r="AT444" s="25" t="s">
        <v>142</v>
      </c>
      <c r="AU444" s="25" t="s">
        <v>80</v>
      </c>
      <c r="AY444" s="25" t="s">
        <v>141</v>
      </c>
      <c r="BE444" s="207">
        <f>IF(N444="základní",J444,0)</f>
        <v>0</v>
      </c>
      <c r="BF444" s="207">
        <f>IF(N444="snížená",J444,0)</f>
        <v>0</v>
      </c>
      <c r="BG444" s="207">
        <f>IF(N444="zákl. přenesená",J444,0)</f>
        <v>0</v>
      </c>
      <c r="BH444" s="207">
        <f>IF(N444="sníž. přenesená",J444,0)</f>
        <v>0</v>
      </c>
      <c r="BI444" s="207">
        <f>IF(N444="nulová",J444,0)</f>
        <v>0</v>
      </c>
      <c r="BJ444" s="25" t="s">
        <v>78</v>
      </c>
      <c r="BK444" s="207">
        <f>ROUND(I444*H444,2)</f>
        <v>0</v>
      </c>
      <c r="BL444" s="25" t="s">
        <v>170</v>
      </c>
      <c r="BM444" s="25" t="s">
        <v>462</v>
      </c>
    </row>
    <row r="445" spans="2:65" s="13" customFormat="1">
      <c r="B445" s="231"/>
      <c r="C445" s="232"/>
      <c r="D445" s="222" t="s">
        <v>172</v>
      </c>
      <c r="E445" s="233" t="s">
        <v>21</v>
      </c>
      <c r="F445" s="234" t="s">
        <v>298</v>
      </c>
      <c r="G445" s="232"/>
      <c r="H445" s="235">
        <v>442.53</v>
      </c>
      <c r="I445" s="236"/>
      <c r="J445" s="232"/>
      <c r="K445" s="232"/>
      <c r="L445" s="237"/>
      <c r="M445" s="238"/>
      <c r="N445" s="239"/>
      <c r="O445" s="239"/>
      <c r="P445" s="239"/>
      <c r="Q445" s="239"/>
      <c r="R445" s="239"/>
      <c r="S445" s="239"/>
      <c r="T445" s="240"/>
      <c r="AT445" s="241" t="s">
        <v>172</v>
      </c>
      <c r="AU445" s="241" t="s">
        <v>80</v>
      </c>
      <c r="AV445" s="13" t="s">
        <v>80</v>
      </c>
      <c r="AW445" s="13" t="s">
        <v>35</v>
      </c>
      <c r="AX445" s="13" t="s">
        <v>78</v>
      </c>
      <c r="AY445" s="241" t="s">
        <v>141</v>
      </c>
    </row>
    <row r="446" spans="2:65" s="1" customFormat="1" ht="16.5" customHeight="1">
      <c r="B446" s="42"/>
      <c r="C446" s="195" t="s">
        <v>463</v>
      </c>
      <c r="D446" s="195" t="s">
        <v>142</v>
      </c>
      <c r="E446" s="196" t="s">
        <v>464</v>
      </c>
      <c r="F446" s="197" t="s">
        <v>465</v>
      </c>
      <c r="G446" s="198" t="s">
        <v>194</v>
      </c>
      <c r="H446" s="199">
        <v>38</v>
      </c>
      <c r="I446" s="200"/>
      <c r="J446" s="201">
        <f>ROUND(I446*H446,2)</f>
        <v>0</v>
      </c>
      <c r="K446" s="197" t="s">
        <v>169</v>
      </c>
      <c r="L446" s="62"/>
      <c r="M446" s="202" t="s">
        <v>21</v>
      </c>
      <c r="N446" s="217" t="s">
        <v>42</v>
      </c>
      <c r="O446" s="43"/>
      <c r="P446" s="218">
        <f>O446*H446</f>
        <v>0</v>
      </c>
      <c r="Q446" s="218">
        <v>0</v>
      </c>
      <c r="R446" s="218">
        <f>Q446*H446</f>
        <v>0</v>
      </c>
      <c r="S446" s="218">
        <v>6.8000000000000005E-2</v>
      </c>
      <c r="T446" s="219">
        <f>S446*H446</f>
        <v>2.5840000000000001</v>
      </c>
      <c r="AR446" s="25" t="s">
        <v>170</v>
      </c>
      <c r="AT446" s="25" t="s">
        <v>142</v>
      </c>
      <c r="AU446" s="25" t="s">
        <v>80</v>
      </c>
      <c r="AY446" s="25" t="s">
        <v>141</v>
      </c>
      <c r="BE446" s="207">
        <f>IF(N446="základní",J446,0)</f>
        <v>0</v>
      </c>
      <c r="BF446" s="207">
        <f>IF(N446="snížená",J446,0)</f>
        <v>0</v>
      </c>
      <c r="BG446" s="207">
        <f>IF(N446="zákl. přenesená",J446,0)</f>
        <v>0</v>
      </c>
      <c r="BH446" s="207">
        <f>IF(N446="sníž. přenesená",J446,0)</f>
        <v>0</v>
      </c>
      <c r="BI446" s="207">
        <f>IF(N446="nulová",J446,0)</f>
        <v>0</v>
      </c>
      <c r="BJ446" s="25" t="s">
        <v>78</v>
      </c>
      <c r="BK446" s="207">
        <f>ROUND(I446*H446,2)</f>
        <v>0</v>
      </c>
      <c r="BL446" s="25" t="s">
        <v>170</v>
      </c>
      <c r="BM446" s="25" t="s">
        <v>466</v>
      </c>
    </row>
    <row r="447" spans="2:65" s="13" customFormat="1">
      <c r="B447" s="231"/>
      <c r="C447" s="232"/>
      <c r="D447" s="222" t="s">
        <v>172</v>
      </c>
      <c r="E447" s="233" t="s">
        <v>21</v>
      </c>
      <c r="F447" s="234" t="s">
        <v>467</v>
      </c>
      <c r="G447" s="232"/>
      <c r="H447" s="235">
        <v>38</v>
      </c>
      <c r="I447" s="236"/>
      <c r="J447" s="232"/>
      <c r="K447" s="232"/>
      <c r="L447" s="237"/>
      <c r="M447" s="238"/>
      <c r="N447" s="239"/>
      <c r="O447" s="239"/>
      <c r="P447" s="239"/>
      <c r="Q447" s="239"/>
      <c r="R447" s="239"/>
      <c r="S447" s="239"/>
      <c r="T447" s="240"/>
      <c r="AT447" s="241" t="s">
        <v>172</v>
      </c>
      <c r="AU447" s="241" t="s">
        <v>80</v>
      </c>
      <c r="AV447" s="13" t="s">
        <v>80</v>
      </c>
      <c r="AW447" s="13" t="s">
        <v>35</v>
      </c>
      <c r="AX447" s="13" t="s">
        <v>78</v>
      </c>
      <c r="AY447" s="241" t="s">
        <v>141</v>
      </c>
    </row>
    <row r="448" spans="2:65" s="1" customFormat="1" ht="16.5" customHeight="1">
      <c r="B448" s="42"/>
      <c r="C448" s="195" t="s">
        <v>468</v>
      </c>
      <c r="D448" s="195" t="s">
        <v>142</v>
      </c>
      <c r="E448" s="196" t="s">
        <v>469</v>
      </c>
      <c r="F448" s="197" t="s">
        <v>470</v>
      </c>
      <c r="G448" s="198" t="s">
        <v>194</v>
      </c>
      <c r="H448" s="199">
        <v>36.96</v>
      </c>
      <c r="I448" s="200"/>
      <c r="J448" s="201">
        <f>ROUND(I448*H448,2)</f>
        <v>0</v>
      </c>
      <c r="K448" s="197" t="s">
        <v>169</v>
      </c>
      <c r="L448" s="62"/>
      <c r="M448" s="202" t="s">
        <v>21</v>
      </c>
      <c r="N448" s="217" t="s">
        <v>42</v>
      </c>
      <c r="O448" s="43"/>
      <c r="P448" s="218">
        <f>O448*H448</f>
        <v>0</v>
      </c>
      <c r="Q448" s="218">
        <v>0</v>
      </c>
      <c r="R448" s="218">
        <f>Q448*H448</f>
        <v>0</v>
      </c>
      <c r="S448" s="218">
        <v>2.1999999999999999E-2</v>
      </c>
      <c r="T448" s="219">
        <f>S448*H448</f>
        <v>0.81311999999999995</v>
      </c>
      <c r="AR448" s="25" t="s">
        <v>170</v>
      </c>
      <c r="AT448" s="25" t="s">
        <v>142</v>
      </c>
      <c r="AU448" s="25" t="s">
        <v>80</v>
      </c>
      <c r="AY448" s="25" t="s">
        <v>141</v>
      </c>
      <c r="BE448" s="207">
        <f>IF(N448="základní",J448,0)</f>
        <v>0</v>
      </c>
      <c r="BF448" s="207">
        <f>IF(N448="snížená",J448,0)</f>
        <v>0</v>
      </c>
      <c r="BG448" s="207">
        <f>IF(N448="zákl. přenesená",J448,0)</f>
        <v>0</v>
      </c>
      <c r="BH448" s="207">
        <f>IF(N448="sníž. přenesená",J448,0)</f>
        <v>0</v>
      </c>
      <c r="BI448" s="207">
        <f>IF(N448="nulová",J448,0)</f>
        <v>0</v>
      </c>
      <c r="BJ448" s="25" t="s">
        <v>78</v>
      </c>
      <c r="BK448" s="207">
        <f>ROUND(I448*H448,2)</f>
        <v>0</v>
      </c>
      <c r="BL448" s="25" t="s">
        <v>170</v>
      </c>
      <c r="BM448" s="25" t="s">
        <v>471</v>
      </c>
    </row>
    <row r="449" spans="2:65" s="13" customFormat="1" ht="27">
      <c r="B449" s="231"/>
      <c r="C449" s="232"/>
      <c r="D449" s="222" t="s">
        <v>172</v>
      </c>
      <c r="E449" s="233" t="s">
        <v>21</v>
      </c>
      <c r="F449" s="234" t="s">
        <v>472</v>
      </c>
      <c r="G449" s="232"/>
      <c r="H449" s="235">
        <v>36.96</v>
      </c>
      <c r="I449" s="236"/>
      <c r="J449" s="232"/>
      <c r="K449" s="232"/>
      <c r="L449" s="237"/>
      <c r="M449" s="238"/>
      <c r="N449" s="239"/>
      <c r="O449" s="239"/>
      <c r="P449" s="239"/>
      <c r="Q449" s="239"/>
      <c r="R449" s="239"/>
      <c r="S449" s="239"/>
      <c r="T449" s="240"/>
      <c r="AT449" s="241" t="s">
        <v>172</v>
      </c>
      <c r="AU449" s="241" t="s">
        <v>80</v>
      </c>
      <c r="AV449" s="13" t="s">
        <v>80</v>
      </c>
      <c r="AW449" s="13" t="s">
        <v>35</v>
      </c>
      <c r="AX449" s="13" t="s">
        <v>78</v>
      </c>
      <c r="AY449" s="241" t="s">
        <v>141</v>
      </c>
    </row>
    <row r="450" spans="2:65" s="1" customFormat="1" ht="16.5" customHeight="1">
      <c r="B450" s="42"/>
      <c r="C450" s="195" t="s">
        <v>473</v>
      </c>
      <c r="D450" s="195" t="s">
        <v>142</v>
      </c>
      <c r="E450" s="196" t="s">
        <v>474</v>
      </c>
      <c r="F450" s="197" t="s">
        <v>475</v>
      </c>
      <c r="G450" s="198" t="s">
        <v>194</v>
      </c>
      <c r="H450" s="199">
        <v>55.44</v>
      </c>
      <c r="I450" s="200"/>
      <c r="J450" s="201">
        <f>ROUND(I450*H450,2)</f>
        <v>0</v>
      </c>
      <c r="K450" s="197" t="s">
        <v>169</v>
      </c>
      <c r="L450" s="62"/>
      <c r="M450" s="202" t="s">
        <v>21</v>
      </c>
      <c r="N450" s="217" t="s">
        <v>42</v>
      </c>
      <c r="O450" s="43"/>
      <c r="P450" s="218">
        <f>O450*H450</f>
        <v>0</v>
      </c>
      <c r="Q450" s="218">
        <v>0</v>
      </c>
      <c r="R450" s="218">
        <f>Q450*H450</f>
        <v>0</v>
      </c>
      <c r="S450" s="218">
        <v>0</v>
      </c>
      <c r="T450" s="219">
        <f>S450*H450</f>
        <v>0</v>
      </c>
      <c r="AR450" s="25" t="s">
        <v>170</v>
      </c>
      <c r="AT450" s="25" t="s">
        <v>142</v>
      </c>
      <c r="AU450" s="25" t="s">
        <v>80</v>
      </c>
      <c r="AY450" s="25" t="s">
        <v>141</v>
      </c>
      <c r="BE450" s="207">
        <f>IF(N450="základní",J450,0)</f>
        <v>0</v>
      </c>
      <c r="BF450" s="207">
        <f>IF(N450="snížená",J450,0)</f>
        <v>0</v>
      </c>
      <c r="BG450" s="207">
        <f>IF(N450="zákl. přenesená",J450,0)</f>
        <v>0</v>
      </c>
      <c r="BH450" s="207">
        <f>IF(N450="sníž. přenesená",J450,0)</f>
        <v>0</v>
      </c>
      <c r="BI450" s="207">
        <f>IF(N450="nulová",J450,0)</f>
        <v>0</v>
      </c>
      <c r="BJ450" s="25" t="s">
        <v>78</v>
      </c>
      <c r="BK450" s="207">
        <f>ROUND(I450*H450,2)</f>
        <v>0</v>
      </c>
      <c r="BL450" s="25" t="s">
        <v>170</v>
      </c>
      <c r="BM450" s="25" t="s">
        <v>476</v>
      </c>
    </row>
    <row r="451" spans="2:65" s="13" customFormat="1" ht="27">
      <c r="B451" s="231"/>
      <c r="C451" s="232"/>
      <c r="D451" s="222" t="s">
        <v>172</v>
      </c>
      <c r="E451" s="233" t="s">
        <v>21</v>
      </c>
      <c r="F451" s="234" t="s">
        <v>477</v>
      </c>
      <c r="G451" s="232"/>
      <c r="H451" s="235">
        <v>55.44</v>
      </c>
      <c r="I451" s="236"/>
      <c r="J451" s="232"/>
      <c r="K451" s="232"/>
      <c r="L451" s="237"/>
      <c r="M451" s="238"/>
      <c r="N451" s="239"/>
      <c r="O451" s="239"/>
      <c r="P451" s="239"/>
      <c r="Q451" s="239"/>
      <c r="R451" s="239"/>
      <c r="S451" s="239"/>
      <c r="T451" s="240"/>
      <c r="AT451" s="241" t="s">
        <v>172</v>
      </c>
      <c r="AU451" s="241" t="s">
        <v>80</v>
      </c>
      <c r="AV451" s="13" t="s">
        <v>80</v>
      </c>
      <c r="AW451" s="13" t="s">
        <v>35</v>
      </c>
      <c r="AX451" s="13" t="s">
        <v>78</v>
      </c>
      <c r="AY451" s="241" t="s">
        <v>141</v>
      </c>
    </row>
    <row r="452" spans="2:65" s="10" customFormat="1" ht="29.85" customHeight="1">
      <c r="B452" s="181"/>
      <c r="C452" s="182"/>
      <c r="D452" s="183" t="s">
        <v>70</v>
      </c>
      <c r="E452" s="215" t="s">
        <v>478</v>
      </c>
      <c r="F452" s="215" t="s">
        <v>479</v>
      </c>
      <c r="G452" s="182"/>
      <c r="H452" s="182"/>
      <c r="I452" s="185"/>
      <c r="J452" s="216">
        <f>BK452</f>
        <v>0</v>
      </c>
      <c r="K452" s="182"/>
      <c r="L452" s="187"/>
      <c r="M452" s="188"/>
      <c r="N452" s="189"/>
      <c r="O452" s="189"/>
      <c r="P452" s="190">
        <f>SUM(P453:P461)</f>
        <v>0</v>
      </c>
      <c r="Q452" s="189"/>
      <c r="R452" s="190">
        <f>SUM(R453:R461)</f>
        <v>0</v>
      </c>
      <c r="S452" s="189"/>
      <c r="T452" s="191">
        <f>SUM(T453:T461)</f>
        <v>0</v>
      </c>
      <c r="AR452" s="192" t="s">
        <v>78</v>
      </c>
      <c r="AT452" s="193" t="s">
        <v>70</v>
      </c>
      <c r="AU452" s="193" t="s">
        <v>78</v>
      </c>
      <c r="AY452" s="192" t="s">
        <v>141</v>
      </c>
      <c r="BK452" s="194">
        <f>SUM(BK453:BK461)</f>
        <v>0</v>
      </c>
    </row>
    <row r="453" spans="2:65" s="1" customFormat="1" ht="25.5" customHeight="1">
      <c r="B453" s="42"/>
      <c r="C453" s="195" t="s">
        <v>480</v>
      </c>
      <c r="D453" s="195" t="s">
        <v>142</v>
      </c>
      <c r="E453" s="196" t="s">
        <v>481</v>
      </c>
      <c r="F453" s="197" t="s">
        <v>482</v>
      </c>
      <c r="G453" s="198" t="s">
        <v>483</v>
      </c>
      <c r="H453" s="199">
        <v>82.923000000000002</v>
      </c>
      <c r="I453" s="200"/>
      <c r="J453" s="201">
        <f>ROUND(I453*H453,2)</f>
        <v>0</v>
      </c>
      <c r="K453" s="197" t="s">
        <v>169</v>
      </c>
      <c r="L453" s="62"/>
      <c r="M453" s="202" t="s">
        <v>21</v>
      </c>
      <c r="N453" s="217" t="s">
        <v>42</v>
      </c>
      <c r="O453" s="43"/>
      <c r="P453" s="218">
        <f>O453*H453</f>
        <v>0</v>
      </c>
      <c r="Q453" s="218">
        <v>0</v>
      </c>
      <c r="R453" s="218">
        <f>Q453*H453</f>
        <v>0</v>
      </c>
      <c r="S453" s="218">
        <v>0</v>
      </c>
      <c r="T453" s="219">
        <f>S453*H453</f>
        <v>0</v>
      </c>
      <c r="AR453" s="25" t="s">
        <v>170</v>
      </c>
      <c r="AT453" s="25" t="s">
        <v>142</v>
      </c>
      <c r="AU453" s="25" t="s">
        <v>80</v>
      </c>
      <c r="AY453" s="25" t="s">
        <v>141</v>
      </c>
      <c r="BE453" s="207">
        <f>IF(N453="základní",J453,0)</f>
        <v>0</v>
      </c>
      <c r="BF453" s="207">
        <f>IF(N453="snížená",J453,0)</f>
        <v>0</v>
      </c>
      <c r="BG453" s="207">
        <f>IF(N453="zákl. přenesená",J453,0)</f>
        <v>0</v>
      </c>
      <c r="BH453" s="207">
        <f>IF(N453="sníž. přenesená",J453,0)</f>
        <v>0</v>
      </c>
      <c r="BI453" s="207">
        <f>IF(N453="nulová",J453,0)</f>
        <v>0</v>
      </c>
      <c r="BJ453" s="25" t="s">
        <v>78</v>
      </c>
      <c r="BK453" s="207">
        <f>ROUND(I453*H453,2)</f>
        <v>0</v>
      </c>
      <c r="BL453" s="25" t="s">
        <v>170</v>
      </c>
      <c r="BM453" s="25" t="s">
        <v>484</v>
      </c>
    </row>
    <row r="454" spans="2:65" s="1" customFormat="1" ht="25.5" customHeight="1">
      <c r="B454" s="42"/>
      <c r="C454" s="195" t="s">
        <v>485</v>
      </c>
      <c r="D454" s="195" t="s">
        <v>142</v>
      </c>
      <c r="E454" s="196" t="s">
        <v>486</v>
      </c>
      <c r="F454" s="197" t="s">
        <v>487</v>
      </c>
      <c r="G454" s="198" t="s">
        <v>483</v>
      </c>
      <c r="H454" s="199">
        <v>82.923000000000002</v>
      </c>
      <c r="I454" s="200"/>
      <c r="J454" s="201">
        <f>ROUND(I454*H454,2)</f>
        <v>0</v>
      </c>
      <c r="K454" s="197" t="s">
        <v>169</v>
      </c>
      <c r="L454" s="62"/>
      <c r="M454" s="202" t="s">
        <v>21</v>
      </c>
      <c r="N454" s="217" t="s">
        <v>42</v>
      </c>
      <c r="O454" s="43"/>
      <c r="P454" s="218">
        <f>O454*H454</f>
        <v>0</v>
      </c>
      <c r="Q454" s="218">
        <v>0</v>
      </c>
      <c r="R454" s="218">
        <f>Q454*H454</f>
        <v>0</v>
      </c>
      <c r="S454" s="218">
        <v>0</v>
      </c>
      <c r="T454" s="219">
        <f>S454*H454</f>
        <v>0</v>
      </c>
      <c r="AR454" s="25" t="s">
        <v>170</v>
      </c>
      <c r="AT454" s="25" t="s">
        <v>142</v>
      </c>
      <c r="AU454" s="25" t="s">
        <v>80</v>
      </c>
      <c r="AY454" s="25" t="s">
        <v>141</v>
      </c>
      <c r="BE454" s="207">
        <f>IF(N454="základní",J454,0)</f>
        <v>0</v>
      </c>
      <c r="BF454" s="207">
        <f>IF(N454="snížená",J454,0)</f>
        <v>0</v>
      </c>
      <c r="BG454" s="207">
        <f>IF(N454="zákl. přenesená",J454,0)</f>
        <v>0</v>
      </c>
      <c r="BH454" s="207">
        <f>IF(N454="sníž. přenesená",J454,0)</f>
        <v>0</v>
      </c>
      <c r="BI454" s="207">
        <f>IF(N454="nulová",J454,0)</f>
        <v>0</v>
      </c>
      <c r="BJ454" s="25" t="s">
        <v>78</v>
      </c>
      <c r="BK454" s="207">
        <f>ROUND(I454*H454,2)</f>
        <v>0</v>
      </c>
      <c r="BL454" s="25" t="s">
        <v>170</v>
      </c>
      <c r="BM454" s="25" t="s">
        <v>488</v>
      </c>
    </row>
    <row r="455" spans="2:65" s="1" customFormat="1" ht="25.5" customHeight="1">
      <c r="B455" s="42"/>
      <c r="C455" s="195" t="s">
        <v>489</v>
      </c>
      <c r="D455" s="195" t="s">
        <v>142</v>
      </c>
      <c r="E455" s="196" t="s">
        <v>490</v>
      </c>
      <c r="F455" s="197" t="s">
        <v>491</v>
      </c>
      <c r="G455" s="198" t="s">
        <v>483</v>
      </c>
      <c r="H455" s="199">
        <v>82.923000000000002</v>
      </c>
      <c r="I455" s="200"/>
      <c r="J455" s="201">
        <f>ROUND(I455*H455,2)</f>
        <v>0</v>
      </c>
      <c r="K455" s="197" t="s">
        <v>169</v>
      </c>
      <c r="L455" s="62"/>
      <c r="M455" s="202" t="s">
        <v>21</v>
      </c>
      <c r="N455" s="217" t="s">
        <v>42</v>
      </c>
      <c r="O455" s="43"/>
      <c r="P455" s="218">
        <f>O455*H455</f>
        <v>0</v>
      </c>
      <c r="Q455" s="218">
        <v>0</v>
      </c>
      <c r="R455" s="218">
        <f>Q455*H455</f>
        <v>0</v>
      </c>
      <c r="S455" s="218">
        <v>0</v>
      </c>
      <c r="T455" s="219">
        <f>S455*H455</f>
        <v>0</v>
      </c>
      <c r="AR455" s="25" t="s">
        <v>170</v>
      </c>
      <c r="AT455" s="25" t="s">
        <v>142</v>
      </c>
      <c r="AU455" s="25" t="s">
        <v>80</v>
      </c>
      <c r="AY455" s="25" t="s">
        <v>141</v>
      </c>
      <c r="BE455" s="207">
        <f>IF(N455="základní",J455,0)</f>
        <v>0</v>
      </c>
      <c r="BF455" s="207">
        <f>IF(N455="snížená",J455,0)</f>
        <v>0</v>
      </c>
      <c r="BG455" s="207">
        <f>IF(N455="zákl. přenesená",J455,0)</f>
        <v>0</v>
      </c>
      <c r="BH455" s="207">
        <f>IF(N455="sníž. přenesená",J455,0)</f>
        <v>0</v>
      </c>
      <c r="BI455" s="207">
        <f>IF(N455="nulová",J455,0)</f>
        <v>0</v>
      </c>
      <c r="BJ455" s="25" t="s">
        <v>78</v>
      </c>
      <c r="BK455" s="207">
        <f>ROUND(I455*H455,2)</f>
        <v>0</v>
      </c>
      <c r="BL455" s="25" t="s">
        <v>170</v>
      </c>
      <c r="BM455" s="25" t="s">
        <v>492</v>
      </c>
    </row>
    <row r="456" spans="2:65" s="1" customFormat="1" ht="25.5" customHeight="1">
      <c r="B456" s="42"/>
      <c r="C456" s="195" t="s">
        <v>493</v>
      </c>
      <c r="D456" s="195" t="s">
        <v>142</v>
      </c>
      <c r="E456" s="196" t="s">
        <v>494</v>
      </c>
      <c r="F456" s="197" t="s">
        <v>495</v>
      </c>
      <c r="G456" s="198" t="s">
        <v>483</v>
      </c>
      <c r="H456" s="199">
        <v>1990.152</v>
      </c>
      <c r="I456" s="200"/>
      <c r="J456" s="201">
        <f>ROUND(I456*H456,2)</f>
        <v>0</v>
      </c>
      <c r="K456" s="197" t="s">
        <v>169</v>
      </c>
      <c r="L456" s="62"/>
      <c r="M456" s="202" t="s">
        <v>21</v>
      </c>
      <c r="N456" s="217" t="s">
        <v>42</v>
      </c>
      <c r="O456" s="43"/>
      <c r="P456" s="218">
        <f>O456*H456</f>
        <v>0</v>
      </c>
      <c r="Q456" s="218">
        <v>0</v>
      </c>
      <c r="R456" s="218">
        <f>Q456*H456</f>
        <v>0</v>
      </c>
      <c r="S456" s="218">
        <v>0</v>
      </c>
      <c r="T456" s="219">
        <f>S456*H456</f>
        <v>0</v>
      </c>
      <c r="AR456" s="25" t="s">
        <v>170</v>
      </c>
      <c r="AT456" s="25" t="s">
        <v>142</v>
      </c>
      <c r="AU456" s="25" t="s">
        <v>80</v>
      </c>
      <c r="AY456" s="25" t="s">
        <v>141</v>
      </c>
      <c r="BE456" s="207">
        <f>IF(N456="základní",J456,0)</f>
        <v>0</v>
      </c>
      <c r="BF456" s="207">
        <f>IF(N456="snížená",J456,0)</f>
        <v>0</v>
      </c>
      <c r="BG456" s="207">
        <f>IF(N456="zákl. přenesená",J456,0)</f>
        <v>0</v>
      </c>
      <c r="BH456" s="207">
        <f>IF(N456="sníž. přenesená",J456,0)</f>
        <v>0</v>
      </c>
      <c r="BI456" s="207">
        <f>IF(N456="nulová",J456,0)</f>
        <v>0</v>
      </c>
      <c r="BJ456" s="25" t="s">
        <v>78</v>
      </c>
      <c r="BK456" s="207">
        <f>ROUND(I456*H456,2)</f>
        <v>0</v>
      </c>
      <c r="BL456" s="25" t="s">
        <v>170</v>
      </c>
      <c r="BM456" s="25" t="s">
        <v>496</v>
      </c>
    </row>
    <row r="457" spans="2:65" s="13" customFormat="1">
      <c r="B457" s="231"/>
      <c r="C457" s="232"/>
      <c r="D457" s="222" t="s">
        <v>172</v>
      </c>
      <c r="E457" s="232"/>
      <c r="F457" s="234" t="s">
        <v>497</v>
      </c>
      <c r="G457" s="232"/>
      <c r="H457" s="235">
        <v>1990.152</v>
      </c>
      <c r="I457" s="236"/>
      <c r="J457" s="232"/>
      <c r="K457" s="232"/>
      <c r="L457" s="237"/>
      <c r="M457" s="238"/>
      <c r="N457" s="239"/>
      <c r="O457" s="239"/>
      <c r="P457" s="239"/>
      <c r="Q457" s="239"/>
      <c r="R457" s="239"/>
      <c r="S457" s="239"/>
      <c r="T457" s="240"/>
      <c r="AT457" s="241" t="s">
        <v>172</v>
      </c>
      <c r="AU457" s="241" t="s">
        <v>80</v>
      </c>
      <c r="AV457" s="13" t="s">
        <v>80</v>
      </c>
      <c r="AW457" s="13" t="s">
        <v>6</v>
      </c>
      <c r="AX457" s="13" t="s">
        <v>78</v>
      </c>
      <c r="AY457" s="241" t="s">
        <v>141</v>
      </c>
    </row>
    <row r="458" spans="2:65" s="1" customFormat="1" ht="25.5" customHeight="1">
      <c r="B458" s="42"/>
      <c r="C458" s="195" t="s">
        <v>498</v>
      </c>
      <c r="D458" s="195" t="s">
        <v>142</v>
      </c>
      <c r="E458" s="196" t="s">
        <v>499</v>
      </c>
      <c r="F458" s="197" t="s">
        <v>500</v>
      </c>
      <c r="G458" s="198" t="s">
        <v>483</v>
      </c>
      <c r="H458" s="199">
        <v>49.753999999999998</v>
      </c>
      <c r="I458" s="200"/>
      <c r="J458" s="201">
        <f>ROUND(I458*H458,2)</f>
        <v>0</v>
      </c>
      <c r="K458" s="197" t="s">
        <v>169</v>
      </c>
      <c r="L458" s="62"/>
      <c r="M458" s="202" t="s">
        <v>21</v>
      </c>
      <c r="N458" s="217" t="s">
        <v>42</v>
      </c>
      <c r="O458" s="43"/>
      <c r="P458" s="218">
        <f>O458*H458</f>
        <v>0</v>
      </c>
      <c r="Q458" s="218">
        <v>0</v>
      </c>
      <c r="R458" s="218">
        <f>Q458*H458</f>
        <v>0</v>
      </c>
      <c r="S458" s="218">
        <v>0</v>
      </c>
      <c r="T458" s="219">
        <f>S458*H458</f>
        <v>0</v>
      </c>
      <c r="AR458" s="25" t="s">
        <v>170</v>
      </c>
      <c r="AT458" s="25" t="s">
        <v>142</v>
      </c>
      <c r="AU458" s="25" t="s">
        <v>80</v>
      </c>
      <c r="AY458" s="25" t="s">
        <v>141</v>
      </c>
      <c r="BE458" s="207">
        <f>IF(N458="základní",J458,0)</f>
        <v>0</v>
      </c>
      <c r="BF458" s="207">
        <f>IF(N458="snížená",J458,0)</f>
        <v>0</v>
      </c>
      <c r="BG458" s="207">
        <f>IF(N458="zákl. přenesená",J458,0)</f>
        <v>0</v>
      </c>
      <c r="BH458" s="207">
        <f>IF(N458="sníž. přenesená",J458,0)</f>
        <v>0</v>
      </c>
      <c r="BI458" s="207">
        <f>IF(N458="nulová",J458,0)</f>
        <v>0</v>
      </c>
      <c r="BJ458" s="25" t="s">
        <v>78</v>
      </c>
      <c r="BK458" s="207">
        <f>ROUND(I458*H458,2)</f>
        <v>0</v>
      </c>
      <c r="BL458" s="25" t="s">
        <v>170</v>
      </c>
      <c r="BM458" s="25" t="s">
        <v>501</v>
      </c>
    </row>
    <row r="459" spans="2:65" s="13" customFormat="1">
      <c r="B459" s="231"/>
      <c r="C459" s="232"/>
      <c r="D459" s="222" t="s">
        <v>172</v>
      </c>
      <c r="E459" s="232"/>
      <c r="F459" s="234" t="s">
        <v>502</v>
      </c>
      <c r="G459" s="232"/>
      <c r="H459" s="235">
        <v>49.753999999999998</v>
      </c>
      <c r="I459" s="236"/>
      <c r="J459" s="232"/>
      <c r="K459" s="232"/>
      <c r="L459" s="237"/>
      <c r="M459" s="238"/>
      <c r="N459" s="239"/>
      <c r="O459" s="239"/>
      <c r="P459" s="239"/>
      <c r="Q459" s="239"/>
      <c r="R459" s="239"/>
      <c r="S459" s="239"/>
      <c r="T459" s="240"/>
      <c r="AT459" s="241" t="s">
        <v>172</v>
      </c>
      <c r="AU459" s="241" t="s">
        <v>80</v>
      </c>
      <c r="AV459" s="13" t="s">
        <v>80</v>
      </c>
      <c r="AW459" s="13" t="s">
        <v>6</v>
      </c>
      <c r="AX459" s="13" t="s">
        <v>78</v>
      </c>
      <c r="AY459" s="241" t="s">
        <v>141</v>
      </c>
    </row>
    <row r="460" spans="2:65" s="1" customFormat="1" ht="16.5" customHeight="1">
      <c r="B460" s="42"/>
      <c r="C460" s="195" t="s">
        <v>503</v>
      </c>
      <c r="D460" s="195" t="s">
        <v>142</v>
      </c>
      <c r="E460" s="196" t="s">
        <v>504</v>
      </c>
      <c r="F460" s="197" t="s">
        <v>505</v>
      </c>
      <c r="G460" s="198" t="s">
        <v>483</v>
      </c>
      <c r="H460" s="199">
        <v>33.168999999999997</v>
      </c>
      <c r="I460" s="200"/>
      <c r="J460" s="201">
        <f>ROUND(I460*H460,2)</f>
        <v>0</v>
      </c>
      <c r="K460" s="197" t="s">
        <v>169</v>
      </c>
      <c r="L460" s="62"/>
      <c r="M460" s="202" t="s">
        <v>21</v>
      </c>
      <c r="N460" s="217" t="s">
        <v>42</v>
      </c>
      <c r="O460" s="43"/>
      <c r="P460" s="218">
        <f>O460*H460</f>
        <v>0</v>
      </c>
      <c r="Q460" s="218">
        <v>0</v>
      </c>
      <c r="R460" s="218">
        <f>Q460*H460</f>
        <v>0</v>
      </c>
      <c r="S460" s="218">
        <v>0</v>
      </c>
      <c r="T460" s="219">
        <f>S460*H460</f>
        <v>0</v>
      </c>
      <c r="AR460" s="25" t="s">
        <v>170</v>
      </c>
      <c r="AT460" s="25" t="s">
        <v>142</v>
      </c>
      <c r="AU460" s="25" t="s">
        <v>80</v>
      </c>
      <c r="AY460" s="25" t="s">
        <v>141</v>
      </c>
      <c r="BE460" s="207">
        <f>IF(N460="základní",J460,0)</f>
        <v>0</v>
      </c>
      <c r="BF460" s="207">
        <f>IF(N460="snížená",J460,0)</f>
        <v>0</v>
      </c>
      <c r="BG460" s="207">
        <f>IF(N460="zákl. přenesená",J460,0)</f>
        <v>0</v>
      </c>
      <c r="BH460" s="207">
        <f>IF(N460="sníž. přenesená",J460,0)</f>
        <v>0</v>
      </c>
      <c r="BI460" s="207">
        <f>IF(N460="nulová",J460,0)</f>
        <v>0</v>
      </c>
      <c r="BJ460" s="25" t="s">
        <v>78</v>
      </c>
      <c r="BK460" s="207">
        <f>ROUND(I460*H460,2)</f>
        <v>0</v>
      </c>
      <c r="BL460" s="25" t="s">
        <v>170</v>
      </c>
      <c r="BM460" s="25" t="s">
        <v>506</v>
      </c>
    </row>
    <row r="461" spans="2:65" s="13" customFormat="1">
      <c r="B461" s="231"/>
      <c r="C461" s="232"/>
      <c r="D461" s="222" t="s">
        <v>172</v>
      </c>
      <c r="E461" s="232"/>
      <c r="F461" s="234" t="s">
        <v>507</v>
      </c>
      <c r="G461" s="232"/>
      <c r="H461" s="235">
        <v>33.168999999999997</v>
      </c>
      <c r="I461" s="236"/>
      <c r="J461" s="232"/>
      <c r="K461" s="232"/>
      <c r="L461" s="237"/>
      <c r="M461" s="238"/>
      <c r="N461" s="239"/>
      <c r="O461" s="239"/>
      <c r="P461" s="239"/>
      <c r="Q461" s="239"/>
      <c r="R461" s="239"/>
      <c r="S461" s="239"/>
      <c r="T461" s="240"/>
      <c r="AT461" s="241" t="s">
        <v>172</v>
      </c>
      <c r="AU461" s="241" t="s">
        <v>80</v>
      </c>
      <c r="AV461" s="13" t="s">
        <v>80</v>
      </c>
      <c r="AW461" s="13" t="s">
        <v>6</v>
      </c>
      <c r="AX461" s="13" t="s">
        <v>78</v>
      </c>
      <c r="AY461" s="241" t="s">
        <v>141</v>
      </c>
    </row>
    <row r="462" spans="2:65" s="10" customFormat="1" ht="29.85" customHeight="1">
      <c r="B462" s="181"/>
      <c r="C462" s="182"/>
      <c r="D462" s="183" t="s">
        <v>70</v>
      </c>
      <c r="E462" s="215" t="s">
        <v>508</v>
      </c>
      <c r="F462" s="215" t="s">
        <v>509</v>
      </c>
      <c r="G462" s="182"/>
      <c r="H462" s="182"/>
      <c r="I462" s="185"/>
      <c r="J462" s="216">
        <f>BK462</f>
        <v>0</v>
      </c>
      <c r="K462" s="182"/>
      <c r="L462" s="187"/>
      <c r="M462" s="188"/>
      <c r="N462" s="189"/>
      <c r="O462" s="189"/>
      <c r="P462" s="190">
        <f>SUM(P463:P464)</f>
        <v>0</v>
      </c>
      <c r="Q462" s="189"/>
      <c r="R462" s="190">
        <f>SUM(R463:R464)</f>
        <v>0</v>
      </c>
      <c r="S462" s="189"/>
      <c r="T462" s="191">
        <f>SUM(T463:T464)</f>
        <v>0</v>
      </c>
      <c r="AR462" s="192" t="s">
        <v>78</v>
      </c>
      <c r="AT462" s="193" t="s">
        <v>70</v>
      </c>
      <c r="AU462" s="193" t="s">
        <v>78</v>
      </c>
      <c r="AY462" s="192" t="s">
        <v>141</v>
      </c>
      <c r="BK462" s="194">
        <f>SUM(BK463:BK464)</f>
        <v>0</v>
      </c>
    </row>
    <row r="463" spans="2:65" s="1" customFormat="1" ht="16.5" customHeight="1">
      <c r="B463" s="42"/>
      <c r="C463" s="195" t="s">
        <v>510</v>
      </c>
      <c r="D463" s="195" t="s">
        <v>142</v>
      </c>
      <c r="E463" s="196" t="s">
        <v>511</v>
      </c>
      <c r="F463" s="197" t="s">
        <v>512</v>
      </c>
      <c r="G463" s="198" t="s">
        <v>483</v>
      </c>
      <c r="H463" s="199">
        <v>101.76900000000001</v>
      </c>
      <c r="I463" s="200"/>
      <c r="J463" s="201">
        <f>ROUND(I463*H463,2)</f>
        <v>0</v>
      </c>
      <c r="K463" s="197" t="s">
        <v>169</v>
      </c>
      <c r="L463" s="62"/>
      <c r="M463" s="202" t="s">
        <v>21</v>
      </c>
      <c r="N463" s="217" t="s">
        <v>42</v>
      </c>
      <c r="O463" s="43"/>
      <c r="P463" s="218">
        <f>O463*H463</f>
        <v>0</v>
      </c>
      <c r="Q463" s="218">
        <v>0</v>
      </c>
      <c r="R463" s="218">
        <f>Q463*H463</f>
        <v>0</v>
      </c>
      <c r="S463" s="218">
        <v>0</v>
      </c>
      <c r="T463" s="219">
        <f>S463*H463</f>
        <v>0</v>
      </c>
      <c r="AR463" s="25" t="s">
        <v>170</v>
      </c>
      <c r="AT463" s="25" t="s">
        <v>142</v>
      </c>
      <c r="AU463" s="25" t="s">
        <v>80</v>
      </c>
      <c r="AY463" s="25" t="s">
        <v>141</v>
      </c>
      <c r="BE463" s="207">
        <f>IF(N463="základní",J463,0)</f>
        <v>0</v>
      </c>
      <c r="BF463" s="207">
        <f>IF(N463="snížená",J463,0)</f>
        <v>0</v>
      </c>
      <c r="BG463" s="207">
        <f>IF(N463="zákl. přenesená",J463,0)</f>
        <v>0</v>
      </c>
      <c r="BH463" s="207">
        <f>IF(N463="sníž. přenesená",J463,0)</f>
        <v>0</v>
      </c>
      <c r="BI463" s="207">
        <f>IF(N463="nulová",J463,0)</f>
        <v>0</v>
      </c>
      <c r="BJ463" s="25" t="s">
        <v>78</v>
      </c>
      <c r="BK463" s="207">
        <f>ROUND(I463*H463,2)</f>
        <v>0</v>
      </c>
      <c r="BL463" s="25" t="s">
        <v>170</v>
      </c>
      <c r="BM463" s="25" t="s">
        <v>513</v>
      </c>
    </row>
    <row r="464" spans="2:65" s="1" customFormat="1" ht="25.5" customHeight="1">
      <c r="B464" s="42"/>
      <c r="C464" s="195" t="s">
        <v>514</v>
      </c>
      <c r="D464" s="195" t="s">
        <v>142</v>
      </c>
      <c r="E464" s="196" t="s">
        <v>515</v>
      </c>
      <c r="F464" s="197" t="s">
        <v>516</v>
      </c>
      <c r="G464" s="198" t="s">
        <v>483</v>
      </c>
      <c r="H464" s="199">
        <v>101.76900000000001</v>
      </c>
      <c r="I464" s="200"/>
      <c r="J464" s="201">
        <f>ROUND(I464*H464,2)</f>
        <v>0</v>
      </c>
      <c r="K464" s="197" t="s">
        <v>169</v>
      </c>
      <c r="L464" s="62"/>
      <c r="M464" s="202" t="s">
        <v>21</v>
      </c>
      <c r="N464" s="217" t="s">
        <v>42</v>
      </c>
      <c r="O464" s="43"/>
      <c r="P464" s="218">
        <f>O464*H464</f>
        <v>0</v>
      </c>
      <c r="Q464" s="218">
        <v>0</v>
      </c>
      <c r="R464" s="218">
        <f>Q464*H464</f>
        <v>0</v>
      </c>
      <c r="S464" s="218">
        <v>0</v>
      </c>
      <c r="T464" s="219">
        <f>S464*H464</f>
        <v>0</v>
      </c>
      <c r="AR464" s="25" t="s">
        <v>170</v>
      </c>
      <c r="AT464" s="25" t="s">
        <v>142</v>
      </c>
      <c r="AU464" s="25" t="s">
        <v>80</v>
      </c>
      <c r="AY464" s="25" t="s">
        <v>141</v>
      </c>
      <c r="BE464" s="207">
        <f>IF(N464="základní",J464,0)</f>
        <v>0</v>
      </c>
      <c r="BF464" s="207">
        <f>IF(N464="snížená",J464,0)</f>
        <v>0</v>
      </c>
      <c r="BG464" s="207">
        <f>IF(N464="zákl. přenesená",J464,0)</f>
        <v>0</v>
      </c>
      <c r="BH464" s="207">
        <f>IF(N464="sníž. přenesená",J464,0)</f>
        <v>0</v>
      </c>
      <c r="BI464" s="207">
        <f>IF(N464="nulová",J464,0)</f>
        <v>0</v>
      </c>
      <c r="BJ464" s="25" t="s">
        <v>78</v>
      </c>
      <c r="BK464" s="207">
        <f>ROUND(I464*H464,2)</f>
        <v>0</v>
      </c>
      <c r="BL464" s="25" t="s">
        <v>170</v>
      </c>
      <c r="BM464" s="25" t="s">
        <v>517</v>
      </c>
    </row>
    <row r="465" spans="2:65" s="10" customFormat="1" ht="37.35" customHeight="1">
      <c r="B465" s="181"/>
      <c r="C465" s="182"/>
      <c r="D465" s="183" t="s">
        <v>70</v>
      </c>
      <c r="E465" s="184" t="s">
        <v>518</v>
      </c>
      <c r="F465" s="184" t="s">
        <v>519</v>
      </c>
      <c r="G465" s="182"/>
      <c r="H465" s="182"/>
      <c r="I465" s="185"/>
      <c r="J465" s="186">
        <f>BK465</f>
        <v>0</v>
      </c>
      <c r="K465" s="182"/>
      <c r="L465" s="187"/>
      <c r="M465" s="188"/>
      <c r="N465" s="189"/>
      <c r="O465" s="189"/>
      <c r="P465" s="190">
        <f>P466+P491+P494+P502+P524+P550</f>
        <v>0</v>
      </c>
      <c r="Q465" s="189"/>
      <c r="R465" s="190">
        <f>R466+R491+R494+R502+R524+R550</f>
        <v>11.524873400000001</v>
      </c>
      <c r="S465" s="189"/>
      <c r="T465" s="191">
        <f>T466+T491+T494+T502+T524+T550</f>
        <v>2.3992569499999998</v>
      </c>
      <c r="AR465" s="192" t="s">
        <v>80</v>
      </c>
      <c r="AT465" s="193" t="s">
        <v>70</v>
      </c>
      <c r="AU465" s="193" t="s">
        <v>71</v>
      </c>
      <c r="AY465" s="192" t="s">
        <v>141</v>
      </c>
      <c r="BK465" s="194">
        <f>BK466+BK491+BK494+BK502+BK524+BK550</f>
        <v>0</v>
      </c>
    </row>
    <row r="466" spans="2:65" s="10" customFormat="1" ht="19.899999999999999" customHeight="1">
      <c r="B466" s="181"/>
      <c r="C466" s="182"/>
      <c r="D466" s="183" t="s">
        <v>70</v>
      </c>
      <c r="E466" s="215" t="s">
        <v>520</v>
      </c>
      <c r="F466" s="215" t="s">
        <v>521</v>
      </c>
      <c r="G466" s="182"/>
      <c r="H466" s="182"/>
      <c r="I466" s="185"/>
      <c r="J466" s="216">
        <f>BK466</f>
        <v>0</v>
      </c>
      <c r="K466" s="182"/>
      <c r="L466" s="187"/>
      <c r="M466" s="188"/>
      <c r="N466" s="189"/>
      <c r="O466" s="189"/>
      <c r="P466" s="190">
        <f>SUM(P467:P490)</f>
        <v>0</v>
      </c>
      <c r="Q466" s="189"/>
      <c r="R466" s="190">
        <f>SUM(R467:R490)</f>
        <v>2.93769765</v>
      </c>
      <c r="S466" s="189"/>
      <c r="T466" s="191">
        <f>SUM(T467:T490)</f>
        <v>0.26744799999999996</v>
      </c>
      <c r="AR466" s="192" t="s">
        <v>80</v>
      </c>
      <c r="AT466" s="193" t="s">
        <v>70</v>
      </c>
      <c r="AU466" s="193" t="s">
        <v>78</v>
      </c>
      <c r="AY466" s="192" t="s">
        <v>141</v>
      </c>
      <c r="BK466" s="194">
        <f>SUM(BK467:BK490)</f>
        <v>0</v>
      </c>
    </row>
    <row r="467" spans="2:65" s="1" customFormat="1" ht="25.5" customHeight="1">
      <c r="B467" s="42"/>
      <c r="C467" s="195" t="s">
        <v>522</v>
      </c>
      <c r="D467" s="195" t="s">
        <v>142</v>
      </c>
      <c r="E467" s="196" t="s">
        <v>523</v>
      </c>
      <c r="F467" s="197" t="s">
        <v>524</v>
      </c>
      <c r="G467" s="198" t="s">
        <v>194</v>
      </c>
      <c r="H467" s="199">
        <v>12</v>
      </c>
      <c r="I467" s="200"/>
      <c r="J467" s="201">
        <f>ROUND(I467*H467,2)</f>
        <v>0</v>
      </c>
      <c r="K467" s="197" t="s">
        <v>169</v>
      </c>
      <c r="L467" s="62"/>
      <c r="M467" s="202" t="s">
        <v>21</v>
      </c>
      <c r="N467" s="217" t="s">
        <v>42</v>
      </c>
      <c r="O467" s="43"/>
      <c r="P467" s="218">
        <f>O467*H467</f>
        <v>0</v>
      </c>
      <c r="Q467" s="218">
        <v>5.04E-2</v>
      </c>
      <c r="R467" s="218">
        <f>Q467*H467</f>
        <v>0.6048</v>
      </c>
      <c r="S467" s="218">
        <v>0</v>
      </c>
      <c r="T467" s="219">
        <f>S467*H467</f>
        <v>0</v>
      </c>
      <c r="AR467" s="25" t="s">
        <v>317</v>
      </c>
      <c r="AT467" s="25" t="s">
        <v>142</v>
      </c>
      <c r="AU467" s="25" t="s">
        <v>80</v>
      </c>
      <c r="AY467" s="25" t="s">
        <v>141</v>
      </c>
      <c r="BE467" s="207">
        <f>IF(N467="základní",J467,0)</f>
        <v>0</v>
      </c>
      <c r="BF467" s="207">
        <f>IF(N467="snížená",J467,0)</f>
        <v>0</v>
      </c>
      <c r="BG467" s="207">
        <f>IF(N467="zákl. přenesená",J467,0)</f>
        <v>0</v>
      </c>
      <c r="BH467" s="207">
        <f>IF(N467="sníž. přenesená",J467,0)</f>
        <v>0</v>
      </c>
      <c r="BI467" s="207">
        <f>IF(N467="nulová",J467,0)</f>
        <v>0</v>
      </c>
      <c r="BJ467" s="25" t="s">
        <v>78</v>
      </c>
      <c r="BK467" s="207">
        <f>ROUND(I467*H467,2)</f>
        <v>0</v>
      </c>
      <c r="BL467" s="25" t="s">
        <v>317</v>
      </c>
      <c r="BM467" s="25" t="s">
        <v>525</v>
      </c>
    </row>
    <row r="468" spans="2:65" s="13" customFormat="1">
      <c r="B468" s="231"/>
      <c r="C468" s="232"/>
      <c r="D468" s="222" t="s">
        <v>172</v>
      </c>
      <c r="E468" s="233" t="s">
        <v>21</v>
      </c>
      <c r="F468" s="234" t="s">
        <v>526</v>
      </c>
      <c r="G468" s="232"/>
      <c r="H468" s="235">
        <v>12</v>
      </c>
      <c r="I468" s="236"/>
      <c r="J468" s="232"/>
      <c r="K468" s="232"/>
      <c r="L468" s="237"/>
      <c r="M468" s="238"/>
      <c r="N468" s="239"/>
      <c r="O468" s="239"/>
      <c r="P468" s="239"/>
      <c r="Q468" s="239"/>
      <c r="R468" s="239"/>
      <c r="S468" s="239"/>
      <c r="T468" s="240"/>
      <c r="AT468" s="241" t="s">
        <v>172</v>
      </c>
      <c r="AU468" s="241" t="s">
        <v>80</v>
      </c>
      <c r="AV468" s="13" t="s">
        <v>80</v>
      </c>
      <c r="AW468" s="13" t="s">
        <v>35</v>
      </c>
      <c r="AX468" s="13" t="s">
        <v>78</v>
      </c>
      <c r="AY468" s="241" t="s">
        <v>141</v>
      </c>
    </row>
    <row r="469" spans="2:65" s="1" customFormat="1" ht="16.5" customHeight="1">
      <c r="B469" s="42"/>
      <c r="C469" s="195" t="s">
        <v>527</v>
      </c>
      <c r="D469" s="195" t="s">
        <v>142</v>
      </c>
      <c r="E469" s="196" t="s">
        <v>528</v>
      </c>
      <c r="F469" s="197" t="s">
        <v>529</v>
      </c>
      <c r="G469" s="198" t="s">
        <v>194</v>
      </c>
      <c r="H469" s="199">
        <v>33.9</v>
      </c>
      <c r="I469" s="200"/>
      <c r="J469" s="201">
        <f>ROUND(I469*H469,2)</f>
        <v>0</v>
      </c>
      <c r="K469" s="197" t="s">
        <v>169</v>
      </c>
      <c r="L469" s="62"/>
      <c r="M469" s="202" t="s">
        <v>21</v>
      </c>
      <c r="N469" s="217" t="s">
        <v>42</v>
      </c>
      <c r="O469" s="43"/>
      <c r="P469" s="218">
        <f>O469*H469</f>
        <v>0</v>
      </c>
      <c r="Q469" s="218">
        <v>1.457E-2</v>
      </c>
      <c r="R469" s="218">
        <f>Q469*H469</f>
        <v>0.49392299999999995</v>
      </c>
      <c r="S469" s="218">
        <v>0</v>
      </c>
      <c r="T469" s="219">
        <f>S469*H469</f>
        <v>0</v>
      </c>
      <c r="AR469" s="25" t="s">
        <v>317</v>
      </c>
      <c r="AT469" s="25" t="s">
        <v>142</v>
      </c>
      <c r="AU469" s="25" t="s">
        <v>80</v>
      </c>
      <c r="AY469" s="25" t="s">
        <v>141</v>
      </c>
      <c r="BE469" s="207">
        <f>IF(N469="základní",J469,0)</f>
        <v>0</v>
      </c>
      <c r="BF469" s="207">
        <f>IF(N469="snížená",J469,0)</f>
        <v>0</v>
      </c>
      <c r="BG469" s="207">
        <f>IF(N469="zákl. přenesená",J469,0)</f>
        <v>0</v>
      </c>
      <c r="BH469" s="207">
        <f>IF(N469="sníž. přenesená",J469,0)</f>
        <v>0</v>
      </c>
      <c r="BI469" s="207">
        <f>IF(N469="nulová",J469,0)</f>
        <v>0</v>
      </c>
      <c r="BJ469" s="25" t="s">
        <v>78</v>
      </c>
      <c r="BK469" s="207">
        <f>ROUND(I469*H469,2)</f>
        <v>0</v>
      </c>
      <c r="BL469" s="25" t="s">
        <v>317</v>
      </c>
      <c r="BM469" s="25" t="s">
        <v>530</v>
      </c>
    </row>
    <row r="470" spans="2:65" s="13" customFormat="1">
      <c r="B470" s="231"/>
      <c r="C470" s="232"/>
      <c r="D470" s="222" t="s">
        <v>172</v>
      </c>
      <c r="E470" s="233" t="s">
        <v>21</v>
      </c>
      <c r="F470" s="234" t="s">
        <v>531</v>
      </c>
      <c r="G470" s="232"/>
      <c r="H470" s="235">
        <v>33.9</v>
      </c>
      <c r="I470" s="236"/>
      <c r="J470" s="232"/>
      <c r="K470" s="232"/>
      <c r="L470" s="237"/>
      <c r="M470" s="238"/>
      <c r="N470" s="239"/>
      <c r="O470" s="239"/>
      <c r="P470" s="239"/>
      <c r="Q470" s="239"/>
      <c r="R470" s="239"/>
      <c r="S470" s="239"/>
      <c r="T470" s="240"/>
      <c r="AT470" s="241" t="s">
        <v>172</v>
      </c>
      <c r="AU470" s="241" t="s">
        <v>80</v>
      </c>
      <c r="AV470" s="13" t="s">
        <v>80</v>
      </c>
      <c r="AW470" s="13" t="s">
        <v>35</v>
      </c>
      <c r="AX470" s="13" t="s">
        <v>78</v>
      </c>
      <c r="AY470" s="241" t="s">
        <v>141</v>
      </c>
    </row>
    <row r="471" spans="2:65" s="1" customFormat="1" ht="25.5" customHeight="1">
      <c r="B471" s="42"/>
      <c r="C471" s="195" t="s">
        <v>532</v>
      </c>
      <c r="D471" s="195" t="s">
        <v>142</v>
      </c>
      <c r="E471" s="196" t="s">
        <v>533</v>
      </c>
      <c r="F471" s="197" t="s">
        <v>534</v>
      </c>
      <c r="G471" s="198" t="s">
        <v>194</v>
      </c>
      <c r="H471" s="199">
        <v>422.85</v>
      </c>
      <c r="I471" s="200"/>
      <c r="J471" s="201">
        <f>ROUND(I471*H471,2)</f>
        <v>0</v>
      </c>
      <c r="K471" s="197" t="s">
        <v>169</v>
      </c>
      <c r="L471" s="62"/>
      <c r="M471" s="202" t="s">
        <v>21</v>
      </c>
      <c r="N471" s="217" t="s">
        <v>42</v>
      </c>
      <c r="O471" s="43"/>
      <c r="P471" s="218">
        <f>O471*H471</f>
        <v>0</v>
      </c>
      <c r="Q471" s="218">
        <v>1.17E-3</v>
      </c>
      <c r="R471" s="218">
        <f>Q471*H471</f>
        <v>0.49473450000000002</v>
      </c>
      <c r="S471" s="218">
        <v>0</v>
      </c>
      <c r="T471" s="219">
        <f>S471*H471</f>
        <v>0</v>
      </c>
      <c r="AR471" s="25" t="s">
        <v>317</v>
      </c>
      <c r="AT471" s="25" t="s">
        <v>142</v>
      </c>
      <c r="AU471" s="25" t="s">
        <v>80</v>
      </c>
      <c r="AY471" s="25" t="s">
        <v>141</v>
      </c>
      <c r="BE471" s="207">
        <f>IF(N471="základní",J471,0)</f>
        <v>0</v>
      </c>
      <c r="BF471" s="207">
        <f>IF(N471="snížená",J471,0)</f>
        <v>0</v>
      </c>
      <c r="BG471" s="207">
        <f>IF(N471="zákl. přenesená",J471,0)</f>
        <v>0</v>
      </c>
      <c r="BH471" s="207">
        <f>IF(N471="sníž. přenesená",J471,0)</f>
        <v>0</v>
      </c>
      <c r="BI471" s="207">
        <f>IF(N471="nulová",J471,0)</f>
        <v>0</v>
      </c>
      <c r="BJ471" s="25" t="s">
        <v>78</v>
      </c>
      <c r="BK471" s="207">
        <f>ROUND(I471*H471,2)</f>
        <v>0</v>
      </c>
      <c r="BL471" s="25" t="s">
        <v>317</v>
      </c>
      <c r="BM471" s="25" t="s">
        <v>535</v>
      </c>
    </row>
    <row r="472" spans="2:65" s="13" customFormat="1">
      <c r="B472" s="231"/>
      <c r="C472" s="232"/>
      <c r="D472" s="222" t="s">
        <v>172</v>
      </c>
      <c r="E472" s="233" t="s">
        <v>21</v>
      </c>
      <c r="F472" s="234" t="s">
        <v>536</v>
      </c>
      <c r="G472" s="232"/>
      <c r="H472" s="235">
        <v>39.6</v>
      </c>
      <c r="I472" s="236"/>
      <c r="J472" s="232"/>
      <c r="K472" s="232"/>
      <c r="L472" s="237"/>
      <c r="M472" s="238"/>
      <c r="N472" s="239"/>
      <c r="O472" s="239"/>
      <c r="P472" s="239"/>
      <c r="Q472" s="239"/>
      <c r="R472" s="239"/>
      <c r="S472" s="239"/>
      <c r="T472" s="240"/>
      <c r="AT472" s="241" t="s">
        <v>172</v>
      </c>
      <c r="AU472" s="241" t="s">
        <v>80</v>
      </c>
      <c r="AV472" s="13" t="s">
        <v>80</v>
      </c>
      <c r="AW472" s="13" t="s">
        <v>35</v>
      </c>
      <c r="AX472" s="13" t="s">
        <v>71</v>
      </c>
      <c r="AY472" s="241" t="s">
        <v>141</v>
      </c>
    </row>
    <row r="473" spans="2:65" s="13" customFormat="1">
      <c r="B473" s="231"/>
      <c r="C473" s="232"/>
      <c r="D473" s="222" t="s">
        <v>172</v>
      </c>
      <c r="E473" s="233" t="s">
        <v>21</v>
      </c>
      <c r="F473" s="234" t="s">
        <v>537</v>
      </c>
      <c r="G473" s="232"/>
      <c r="H473" s="235">
        <v>80.8</v>
      </c>
      <c r="I473" s="236"/>
      <c r="J473" s="232"/>
      <c r="K473" s="232"/>
      <c r="L473" s="237"/>
      <c r="M473" s="238"/>
      <c r="N473" s="239"/>
      <c r="O473" s="239"/>
      <c r="P473" s="239"/>
      <c r="Q473" s="239"/>
      <c r="R473" s="239"/>
      <c r="S473" s="239"/>
      <c r="T473" s="240"/>
      <c r="AT473" s="241" t="s">
        <v>172</v>
      </c>
      <c r="AU473" s="241" t="s">
        <v>80</v>
      </c>
      <c r="AV473" s="13" t="s">
        <v>80</v>
      </c>
      <c r="AW473" s="13" t="s">
        <v>35</v>
      </c>
      <c r="AX473" s="13" t="s">
        <v>71</v>
      </c>
      <c r="AY473" s="241" t="s">
        <v>141</v>
      </c>
    </row>
    <row r="474" spans="2:65" s="13" customFormat="1">
      <c r="B474" s="231"/>
      <c r="C474" s="232"/>
      <c r="D474" s="222" t="s">
        <v>172</v>
      </c>
      <c r="E474" s="233" t="s">
        <v>21</v>
      </c>
      <c r="F474" s="234" t="s">
        <v>538</v>
      </c>
      <c r="G474" s="232"/>
      <c r="H474" s="235">
        <v>94.3</v>
      </c>
      <c r="I474" s="236"/>
      <c r="J474" s="232"/>
      <c r="K474" s="232"/>
      <c r="L474" s="237"/>
      <c r="M474" s="238"/>
      <c r="N474" s="239"/>
      <c r="O474" s="239"/>
      <c r="P474" s="239"/>
      <c r="Q474" s="239"/>
      <c r="R474" s="239"/>
      <c r="S474" s="239"/>
      <c r="T474" s="240"/>
      <c r="AT474" s="241" t="s">
        <v>172</v>
      </c>
      <c r="AU474" s="241" t="s">
        <v>80</v>
      </c>
      <c r="AV474" s="13" t="s">
        <v>80</v>
      </c>
      <c r="AW474" s="13" t="s">
        <v>35</v>
      </c>
      <c r="AX474" s="13" t="s">
        <v>71</v>
      </c>
      <c r="AY474" s="241" t="s">
        <v>141</v>
      </c>
    </row>
    <row r="475" spans="2:65" s="13" customFormat="1">
      <c r="B475" s="231"/>
      <c r="C475" s="232"/>
      <c r="D475" s="222" t="s">
        <v>172</v>
      </c>
      <c r="E475" s="233" t="s">
        <v>21</v>
      </c>
      <c r="F475" s="234" t="s">
        <v>539</v>
      </c>
      <c r="G475" s="232"/>
      <c r="H475" s="235">
        <v>49.65</v>
      </c>
      <c r="I475" s="236"/>
      <c r="J475" s="232"/>
      <c r="K475" s="232"/>
      <c r="L475" s="237"/>
      <c r="M475" s="238"/>
      <c r="N475" s="239"/>
      <c r="O475" s="239"/>
      <c r="P475" s="239"/>
      <c r="Q475" s="239"/>
      <c r="R475" s="239"/>
      <c r="S475" s="239"/>
      <c r="T475" s="240"/>
      <c r="AT475" s="241" t="s">
        <v>172</v>
      </c>
      <c r="AU475" s="241" t="s">
        <v>80</v>
      </c>
      <c r="AV475" s="13" t="s">
        <v>80</v>
      </c>
      <c r="AW475" s="13" t="s">
        <v>35</v>
      </c>
      <c r="AX475" s="13" t="s">
        <v>71</v>
      </c>
      <c r="AY475" s="241" t="s">
        <v>141</v>
      </c>
    </row>
    <row r="476" spans="2:65" s="13" customFormat="1">
      <c r="B476" s="231"/>
      <c r="C476" s="232"/>
      <c r="D476" s="222" t="s">
        <v>172</v>
      </c>
      <c r="E476" s="233" t="s">
        <v>21</v>
      </c>
      <c r="F476" s="234" t="s">
        <v>540</v>
      </c>
      <c r="G476" s="232"/>
      <c r="H476" s="235">
        <v>48.9</v>
      </c>
      <c r="I476" s="236"/>
      <c r="J476" s="232"/>
      <c r="K476" s="232"/>
      <c r="L476" s="237"/>
      <c r="M476" s="238"/>
      <c r="N476" s="239"/>
      <c r="O476" s="239"/>
      <c r="P476" s="239"/>
      <c r="Q476" s="239"/>
      <c r="R476" s="239"/>
      <c r="S476" s="239"/>
      <c r="T476" s="240"/>
      <c r="AT476" s="241" t="s">
        <v>172</v>
      </c>
      <c r="AU476" s="241" t="s">
        <v>80</v>
      </c>
      <c r="AV476" s="13" t="s">
        <v>80</v>
      </c>
      <c r="AW476" s="13" t="s">
        <v>35</v>
      </c>
      <c r="AX476" s="13" t="s">
        <v>71</v>
      </c>
      <c r="AY476" s="241" t="s">
        <v>141</v>
      </c>
    </row>
    <row r="477" spans="2:65" s="13" customFormat="1">
      <c r="B477" s="231"/>
      <c r="C477" s="232"/>
      <c r="D477" s="222" t="s">
        <v>172</v>
      </c>
      <c r="E477" s="233" t="s">
        <v>21</v>
      </c>
      <c r="F477" s="234" t="s">
        <v>541</v>
      </c>
      <c r="G477" s="232"/>
      <c r="H477" s="235">
        <v>36.9</v>
      </c>
      <c r="I477" s="236"/>
      <c r="J477" s="232"/>
      <c r="K477" s="232"/>
      <c r="L477" s="237"/>
      <c r="M477" s="238"/>
      <c r="N477" s="239"/>
      <c r="O477" s="239"/>
      <c r="P477" s="239"/>
      <c r="Q477" s="239"/>
      <c r="R477" s="239"/>
      <c r="S477" s="239"/>
      <c r="T477" s="240"/>
      <c r="AT477" s="241" t="s">
        <v>172</v>
      </c>
      <c r="AU477" s="241" t="s">
        <v>80</v>
      </c>
      <c r="AV477" s="13" t="s">
        <v>80</v>
      </c>
      <c r="AW477" s="13" t="s">
        <v>35</v>
      </c>
      <c r="AX477" s="13" t="s">
        <v>71</v>
      </c>
      <c r="AY477" s="241" t="s">
        <v>141</v>
      </c>
    </row>
    <row r="478" spans="2:65" s="13" customFormat="1">
      <c r="B478" s="231"/>
      <c r="C478" s="232"/>
      <c r="D478" s="222" t="s">
        <v>172</v>
      </c>
      <c r="E478" s="233" t="s">
        <v>21</v>
      </c>
      <c r="F478" s="234" t="s">
        <v>542</v>
      </c>
      <c r="G478" s="232"/>
      <c r="H478" s="235">
        <v>21.1</v>
      </c>
      <c r="I478" s="236"/>
      <c r="J478" s="232"/>
      <c r="K478" s="232"/>
      <c r="L478" s="237"/>
      <c r="M478" s="238"/>
      <c r="N478" s="239"/>
      <c r="O478" s="239"/>
      <c r="P478" s="239"/>
      <c r="Q478" s="239"/>
      <c r="R478" s="239"/>
      <c r="S478" s="239"/>
      <c r="T478" s="240"/>
      <c r="AT478" s="241" t="s">
        <v>172</v>
      </c>
      <c r="AU478" s="241" t="s">
        <v>80</v>
      </c>
      <c r="AV478" s="13" t="s">
        <v>80</v>
      </c>
      <c r="AW478" s="13" t="s">
        <v>35</v>
      </c>
      <c r="AX478" s="13" t="s">
        <v>71</v>
      </c>
      <c r="AY478" s="241" t="s">
        <v>141</v>
      </c>
    </row>
    <row r="479" spans="2:65" s="13" customFormat="1">
      <c r="B479" s="231"/>
      <c r="C479" s="232"/>
      <c r="D479" s="222" t="s">
        <v>172</v>
      </c>
      <c r="E479" s="233" t="s">
        <v>21</v>
      </c>
      <c r="F479" s="234" t="s">
        <v>543</v>
      </c>
      <c r="G479" s="232"/>
      <c r="H479" s="235">
        <v>30.85</v>
      </c>
      <c r="I479" s="236"/>
      <c r="J479" s="232"/>
      <c r="K479" s="232"/>
      <c r="L479" s="237"/>
      <c r="M479" s="238"/>
      <c r="N479" s="239"/>
      <c r="O479" s="239"/>
      <c r="P479" s="239"/>
      <c r="Q479" s="239"/>
      <c r="R479" s="239"/>
      <c r="S479" s="239"/>
      <c r="T479" s="240"/>
      <c r="AT479" s="241" t="s">
        <v>172</v>
      </c>
      <c r="AU479" s="241" t="s">
        <v>80</v>
      </c>
      <c r="AV479" s="13" t="s">
        <v>80</v>
      </c>
      <c r="AW479" s="13" t="s">
        <v>35</v>
      </c>
      <c r="AX479" s="13" t="s">
        <v>71</v>
      </c>
      <c r="AY479" s="241" t="s">
        <v>141</v>
      </c>
    </row>
    <row r="480" spans="2:65" s="13" customFormat="1">
      <c r="B480" s="231"/>
      <c r="C480" s="232"/>
      <c r="D480" s="222" t="s">
        <v>172</v>
      </c>
      <c r="E480" s="233" t="s">
        <v>21</v>
      </c>
      <c r="F480" s="234" t="s">
        <v>544</v>
      </c>
      <c r="G480" s="232"/>
      <c r="H480" s="235">
        <v>14.85</v>
      </c>
      <c r="I480" s="236"/>
      <c r="J480" s="232"/>
      <c r="K480" s="232"/>
      <c r="L480" s="237"/>
      <c r="M480" s="238"/>
      <c r="N480" s="239"/>
      <c r="O480" s="239"/>
      <c r="P480" s="239"/>
      <c r="Q480" s="239"/>
      <c r="R480" s="239"/>
      <c r="S480" s="239"/>
      <c r="T480" s="240"/>
      <c r="AT480" s="241" t="s">
        <v>172</v>
      </c>
      <c r="AU480" s="241" t="s">
        <v>80</v>
      </c>
      <c r="AV480" s="13" t="s">
        <v>80</v>
      </c>
      <c r="AW480" s="13" t="s">
        <v>35</v>
      </c>
      <c r="AX480" s="13" t="s">
        <v>71</v>
      </c>
      <c r="AY480" s="241" t="s">
        <v>141</v>
      </c>
    </row>
    <row r="481" spans="2:65" s="13" customFormat="1">
      <c r="B481" s="231"/>
      <c r="C481" s="232"/>
      <c r="D481" s="222" t="s">
        <v>172</v>
      </c>
      <c r="E481" s="233" t="s">
        <v>21</v>
      </c>
      <c r="F481" s="234" t="s">
        <v>545</v>
      </c>
      <c r="G481" s="232"/>
      <c r="H481" s="235">
        <v>5.9</v>
      </c>
      <c r="I481" s="236"/>
      <c r="J481" s="232"/>
      <c r="K481" s="232"/>
      <c r="L481" s="237"/>
      <c r="M481" s="238"/>
      <c r="N481" s="239"/>
      <c r="O481" s="239"/>
      <c r="P481" s="239"/>
      <c r="Q481" s="239"/>
      <c r="R481" s="239"/>
      <c r="S481" s="239"/>
      <c r="T481" s="240"/>
      <c r="AT481" s="241" t="s">
        <v>172</v>
      </c>
      <c r="AU481" s="241" t="s">
        <v>80</v>
      </c>
      <c r="AV481" s="13" t="s">
        <v>80</v>
      </c>
      <c r="AW481" s="13" t="s">
        <v>35</v>
      </c>
      <c r="AX481" s="13" t="s">
        <v>71</v>
      </c>
      <c r="AY481" s="241" t="s">
        <v>141</v>
      </c>
    </row>
    <row r="482" spans="2:65" s="14" customFormat="1">
      <c r="B482" s="242"/>
      <c r="C482" s="243"/>
      <c r="D482" s="222" t="s">
        <v>172</v>
      </c>
      <c r="E482" s="244" t="s">
        <v>21</v>
      </c>
      <c r="F482" s="245" t="s">
        <v>176</v>
      </c>
      <c r="G482" s="243"/>
      <c r="H482" s="246">
        <v>422.85</v>
      </c>
      <c r="I482" s="247"/>
      <c r="J482" s="243"/>
      <c r="K482" s="243"/>
      <c r="L482" s="248"/>
      <c r="M482" s="249"/>
      <c r="N482" s="250"/>
      <c r="O482" s="250"/>
      <c r="P482" s="250"/>
      <c r="Q482" s="250"/>
      <c r="R482" s="250"/>
      <c r="S482" s="250"/>
      <c r="T482" s="251"/>
      <c r="AT482" s="252" t="s">
        <v>172</v>
      </c>
      <c r="AU482" s="252" t="s">
        <v>80</v>
      </c>
      <c r="AV482" s="14" t="s">
        <v>170</v>
      </c>
      <c r="AW482" s="14" t="s">
        <v>35</v>
      </c>
      <c r="AX482" s="14" t="s">
        <v>78</v>
      </c>
      <c r="AY482" s="252" t="s">
        <v>141</v>
      </c>
    </row>
    <row r="483" spans="2:65" s="1" customFormat="1" ht="16.5" customHeight="1">
      <c r="B483" s="42"/>
      <c r="C483" s="264" t="s">
        <v>546</v>
      </c>
      <c r="D483" s="264" t="s">
        <v>547</v>
      </c>
      <c r="E483" s="265" t="s">
        <v>548</v>
      </c>
      <c r="F483" s="266" t="s">
        <v>549</v>
      </c>
      <c r="G483" s="267" t="s">
        <v>194</v>
      </c>
      <c r="H483" s="268">
        <v>465.13499999999999</v>
      </c>
      <c r="I483" s="269"/>
      <c r="J483" s="270">
        <f>ROUND(I483*H483,2)</f>
        <v>0</v>
      </c>
      <c r="K483" s="266" t="s">
        <v>21</v>
      </c>
      <c r="L483" s="271"/>
      <c r="M483" s="272" t="s">
        <v>21</v>
      </c>
      <c r="N483" s="273" t="s">
        <v>42</v>
      </c>
      <c r="O483" s="43"/>
      <c r="P483" s="218">
        <f>O483*H483</f>
        <v>0</v>
      </c>
      <c r="Q483" s="218">
        <v>2.8900000000000002E-3</v>
      </c>
      <c r="R483" s="218">
        <f>Q483*H483</f>
        <v>1.3442401500000001</v>
      </c>
      <c r="S483" s="218">
        <v>0</v>
      </c>
      <c r="T483" s="219">
        <f>S483*H483</f>
        <v>0</v>
      </c>
      <c r="AR483" s="25" t="s">
        <v>414</v>
      </c>
      <c r="AT483" s="25" t="s">
        <v>547</v>
      </c>
      <c r="AU483" s="25" t="s">
        <v>80</v>
      </c>
      <c r="AY483" s="25" t="s">
        <v>141</v>
      </c>
      <c r="BE483" s="207">
        <f>IF(N483="základní",J483,0)</f>
        <v>0</v>
      </c>
      <c r="BF483" s="207">
        <f>IF(N483="snížená",J483,0)</f>
        <v>0</v>
      </c>
      <c r="BG483" s="207">
        <f>IF(N483="zákl. přenesená",J483,0)</f>
        <v>0</v>
      </c>
      <c r="BH483" s="207">
        <f>IF(N483="sníž. přenesená",J483,0)</f>
        <v>0</v>
      </c>
      <c r="BI483" s="207">
        <f>IF(N483="nulová",J483,0)</f>
        <v>0</v>
      </c>
      <c r="BJ483" s="25" t="s">
        <v>78</v>
      </c>
      <c r="BK483" s="207">
        <f>ROUND(I483*H483,2)</f>
        <v>0</v>
      </c>
      <c r="BL483" s="25" t="s">
        <v>317</v>
      </c>
      <c r="BM483" s="25" t="s">
        <v>550</v>
      </c>
    </row>
    <row r="484" spans="2:65" s="13" customFormat="1">
      <c r="B484" s="231"/>
      <c r="C484" s="232"/>
      <c r="D484" s="222" t="s">
        <v>172</v>
      </c>
      <c r="E484" s="233" t="s">
        <v>21</v>
      </c>
      <c r="F484" s="234" t="s">
        <v>551</v>
      </c>
      <c r="G484" s="232"/>
      <c r="H484" s="235">
        <v>465.13499999999999</v>
      </c>
      <c r="I484" s="236"/>
      <c r="J484" s="232"/>
      <c r="K484" s="232"/>
      <c r="L484" s="237"/>
      <c r="M484" s="238"/>
      <c r="N484" s="239"/>
      <c r="O484" s="239"/>
      <c r="P484" s="239"/>
      <c r="Q484" s="239"/>
      <c r="R484" s="239"/>
      <c r="S484" s="239"/>
      <c r="T484" s="240"/>
      <c r="AT484" s="241" t="s">
        <v>172</v>
      </c>
      <c r="AU484" s="241" t="s">
        <v>80</v>
      </c>
      <c r="AV484" s="13" t="s">
        <v>80</v>
      </c>
      <c r="AW484" s="13" t="s">
        <v>35</v>
      </c>
      <c r="AX484" s="13" t="s">
        <v>78</v>
      </c>
      <c r="AY484" s="241" t="s">
        <v>141</v>
      </c>
    </row>
    <row r="485" spans="2:65" s="1" customFormat="1" ht="16.5" customHeight="1">
      <c r="B485" s="42"/>
      <c r="C485" s="195" t="s">
        <v>552</v>
      </c>
      <c r="D485" s="195" t="s">
        <v>142</v>
      </c>
      <c r="E485" s="196" t="s">
        <v>553</v>
      </c>
      <c r="F485" s="197" t="s">
        <v>554</v>
      </c>
      <c r="G485" s="198" t="s">
        <v>194</v>
      </c>
      <c r="H485" s="199">
        <v>80.8</v>
      </c>
      <c r="I485" s="200"/>
      <c r="J485" s="201">
        <f>ROUND(I485*H485,2)</f>
        <v>0</v>
      </c>
      <c r="K485" s="197" t="s">
        <v>169</v>
      </c>
      <c r="L485" s="62"/>
      <c r="M485" s="202" t="s">
        <v>21</v>
      </c>
      <c r="N485" s="217" t="s">
        <v>42</v>
      </c>
      <c r="O485" s="43"/>
      <c r="P485" s="218">
        <f>O485*H485</f>
        <v>0</v>
      </c>
      <c r="Q485" s="218">
        <v>0</v>
      </c>
      <c r="R485" s="218">
        <f>Q485*H485</f>
        <v>0</v>
      </c>
      <c r="S485" s="218">
        <v>2.0999999999999999E-3</v>
      </c>
      <c r="T485" s="219">
        <f>S485*H485</f>
        <v>0.16967999999999997</v>
      </c>
      <c r="AR485" s="25" t="s">
        <v>317</v>
      </c>
      <c r="AT485" s="25" t="s">
        <v>142</v>
      </c>
      <c r="AU485" s="25" t="s">
        <v>80</v>
      </c>
      <c r="AY485" s="25" t="s">
        <v>141</v>
      </c>
      <c r="BE485" s="207">
        <f>IF(N485="základní",J485,0)</f>
        <v>0</v>
      </c>
      <c r="BF485" s="207">
        <f>IF(N485="snížená",J485,0)</f>
        <v>0</v>
      </c>
      <c r="BG485" s="207">
        <f>IF(N485="zákl. přenesená",J485,0)</f>
        <v>0</v>
      </c>
      <c r="BH485" s="207">
        <f>IF(N485="sníž. přenesená",J485,0)</f>
        <v>0</v>
      </c>
      <c r="BI485" s="207">
        <f>IF(N485="nulová",J485,0)</f>
        <v>0</v>
      </c>
      <c r="BJ485" s="25" t="s">
        <v>78</v>
      </c>
      <c r="BK485" s="207">
        <f>ROUND(I485*H485,2)</f>
        <v>0</v>
      </c>
      <c r="BL485" s="25" t="s">
        <v>317</v>
      </c>
      <c r="BM485" s="25" t="s">
        <v>555</v>
      </c>
    </row>
    <row r="486" spans="2:65" s="13" customFormat="1">
      <c r="B486" s="231"/>
      <c r="C486" s="232"/>
      <c r="D486" s="222" t="s">
        <v>172</v>
      </c>
      <c r="E486" s="233" t="s">
        <v>21</v>
      </c>
      <c r="F486" s="234" t="s">
        <v>537</v>
      </c>
      <c r="G486" s="232"/>
      <c r="H486" s="235">
        <v>80.8</v>
      </c>
      <c r="I486" s="236"/>
      <c r="J486" s="232"/>
      <c r="K486" s="232"/>
      <c r="L486" s="237"/>
      <c r="M486" s="238"/>
      <c r="N486" s="239"/>
      <c r="O486" s="239"/>
      <c r="P486" s="239"/>
      <c r="Q486" s="239"/>
      <c r="R486" s="239"/>
      <c r="S486" s="239"/>
      <c r="T486" s="240"/>
      <c r="AT486" s="241" t="s">
        <v>172</v>
      </c>
      <c r="AU486" s="241" t="s">
        <v>80</v>
      </c>
      <c r="AV486" s="13" t="s">
        <v>80</v>
      </c>
      <c r="AW486" s="13" t="s">
        <v>35</v>
      </c>
      <c r="AX486" s="13" t="s">
        <v>78</v>
      </c>
      <c r="AY486" s="241" t="s">
        <v>141</v>
      </c>
    </row>
    <row r="487" spans="2:65" s="1" customFormat="1" ht="25.5" customHeight="1">
      <c r="B487" s="42"/>
      <c r="C487" s="195" t="s">
        <v>556</v>
      </c>
      <c r="D487" s="195" t="s">
        <v>142</v>
      </c>
      <c r="E487" s="196" t="s">
        <v>557</v>
      </c>
      <c r="F487" s="197" t="s">
        <v>558</v>
      </c>
      <c r="G487" s="198" t="s">
        <v>194</v>
      </c>
      <c r="H487" s="199">
        <v>80.8</v>
      </c>
      <c r="I487" s="200"/>
      <c r="J487" s="201">
        <f>ROUND(I487*H487,2)</f>
        <v>0</v>
      </c>
      <c r="K487" s="197" t="s">
        <v>169</v>
      </c>
      <c r="L487" s="62"/>
      <c r="M487" s="202" t="s">
        <v>21</v>
      </c>
      <c r="N487" s="217" t="s">
        <v>42</v>
      </c>
      <c r="O487" s="43"/>
      <c r="P487" s="218">
        <f>O487*H487</f>
        <v>0</v>
      </c>
      <c r="Q487" s="218">
        <v>0</v>
      </c>
      <c r="R487" s="218">
        <f>Q487*H487</f>
        <v>0</v>
      </c>
      <c r="S487" s="218">
        <v>1.2099999999999999E-3</v>
      </c>
      <c r="T487" s="219">
        <f>S487*H487</f>
        <v>9.7767999999999994E-2</v>
      </c>
      <c r="AR487" s="25" t="s">
        <v>317</v>
      </c>
      <c r="AT487" s="25" t="s">
        <v>142</v>
      </c>
      <c r="AU487" s="25" t="s">
        <v>80</v>
      </c>
      <c r="AY487" s="25" t="s">
        <v>141</v>
      </c>
      <c r="BE487" s="207">
        <f>IF(N487="základní",J487,0)</f>
        <v>0</v>
      </c>
      <c r="BF487" s="207">
        <f>IF(N487="snížená",J487,0)</f>
        <v>0</v>
      </c>
      <c r="BG487" s="207">
        <f>IF(N487="zákl. přenesená",J487,0)</f>
        <v>0</v>
      </c>
      <c r="BH487" s="207">
        <f>IF(N487="sníž. přenesená",J487,0)</f>
        <v>0</v>
      </c>
      <c r="BI487" s="207">
        <f>IF(N487="nulová",J487,0)</f>
        <v>0</v>
      </c>
      <c r="BJ487" s="25" t="s">
        <v>78</v>
      </c>
      <c r="BK487" s="207">
        <f>ROUND(I487*H487,2)</f>
        <v>0</v>
      </c>
      <c r="BL487" s="25" t="s">
        <v>317</v>
      </c>
      <c r="BM487" s="25" t="s">
        <v>559</v>
      </c>
    </row>
    <row r="488" spans="2:65" s="13" customFormat="1">
      <c r="B488" s="231"/>
      <c r="C488" s="232"/>
      <c r="D488" s="222" t="s">
        <v>172</v>
      </c>
      <c r="E488" s="233" t="s">
        <v>21</v>
      </c>
      <c r="F488" s="234" t="s">
        <v>537</v>
      </c>
      <c r="G488" s="232"/>
      <c r="H488" s="235">
        <v>80.8</v>
      </c>
      <c r="I488" s="236"/>
      <c r="J488" s="232"/>
      <c r="K488" s="232"/>
      <c r="L488" s="237"/>
      <c r="M488" s="238"/>
      <c r="N488" s="239"/>
      <c r="O488" s="239"/>
      <c r="P488" s="239"/>
      <c r="Q488" s="239"/>
      <c r="R488" s="239"/>
      <c r="S488" s="239"/>
      <c r="T488" s="240"/>
      <c r="AT488" s="241" t="s">
        <v>172</v>
      </c>
      <c r="AU488" s="241" t="s">
        <v>80</v>
      </c>
      <c r="AV488" s="13" t="s">
        <v>80</v>
      </c>
      <c r="AW488" s="13" t="s">
        <v>35</v>
      </c>
      <c r="AX488" s="13" t="s">
        <v>78</v>
      </c>
      <c r="AY488" s="241" t="s">
        <v>141</v>
      </c>
    </row>
    <row r="489" spans="2:65" s="1" customFormat="1" ht="25.5" customHeight="1">
      <c r="B489" s="42"/>
      <c r="C489" s="195" t="s">
        <v>560</v>
      </c>
      <c r="D489" s="195" t="s">
        <v>142</v>
      </c>
      <c r="E489" s="196" t="s">
        <v>561</v>
      </c>
      <c r="F489" s="197" t="s">
        <v>562</v>
      </c>
      <c r="G489" s="198" t="s">
        <v>483</v>
      </c>
      <c r="H489" s="199">
        <v>2.9380000000000002</v>
      </c>
      <c r="I489" s="200"/>
      <c r="J489" s="201">
        <f>ROUND(I489*H489,2)</f>
        <v>0</v>
      </c>
      <c r="K489" s="197" t="s">
        <v>169</v>
      </c>
      <c r="L489" s="62"/>
      <c r="M489" s="202" t="s">
        <v>21</v>
      </c>
      <c r="N489" s="217" t="s">
        <v>42</v>
      </c>
      <c r="O489" s="43"/>
      <c r="P489" s="218">
        <f>O489*H489</f>
        <v>0</v>
      </c>
      <c r="Q489" s="218">
        <v>0</v>
      </c>
      <c r="R489" s="218">
        <f>Q489*H489</f>
        <v>0</v>
      </c>
      <c r="S489" s="218">
        <v>0</v>
      </c>
      <c r="T489" s="219">
        <f>S489*H489</f>
        <v>0</v>
      </c>
      <c r="AR489" s="25" t="s">
        <v>317</v>
      </c>
      <c r="AT489" s="25" t="s">
        <v>142</v>
      </c>
      <c r="AU489" s="25" t="s">
        <v>80</v>
      </c>
      <c r="AY489" s="25" t="s">
        <v>141</v>
      </c>
      <c r="BE489" s="207">
        <f>IF(N489="základní",J489,0)</f>
        <v>0</v>
      </c>
      <c r="BF489" s="207">
        <f>IF(N489="snížená",J489,0)</f>
        <v>0</v>
      </c>
      <c r="BG489" s="207">
        <f>IF(N489="zákl. přenesená",J489,0)</f>
        <v>0</v>
      </c>
      <c r="BH489" s="207">
        <f>IF(N489="sníž. přenesená",J489,0)</f>
        <v>0</v>
      </c>
      <c r="BI489" s="207">
        <f>IF(N489="nulová",J489,0)</f>
        <v>0</v>
      </c>
      <c r="BJ489" s="25" t="s">
        <v>78</v>
      </c>
      <c r="BK489" s="207">
        <f>ROUND(I489*H489,2)</f>
        <v>0</v>
      </c>
      <c r="BL489" s="25" t="s">
        <v>317</v>
      </c>
      <c r="BM489" s="25" t="s">
        <v>563</v>
      </c>
    </row>
    <row r="490" spans="2:65" s="1" customFormat="1" ht="25.5" customHeight="1">
      <c r="B490" s="42"/>
      <c r="C490" s="195" t="s">
        <v>564</v>
      </c>
      <c r="D490" s="195" t="s">
        <v>142</v>
      </c>
      <c r="E490" s="196" t="s">
        <v>565</v>
      </c>
      <c r="F490" s="197" t="s">
        <v>566</v>
      </c>
      <c r="G490" s="198" t="s">
        <v>483</v>
      </c>
      <c r="H490" s="199">
        <v>2.9380000000000002</v>
      </c>
      <c r="I490" s="200"/>
      <c r="J490" s="201">
        <f>ROUND(I490*H490,2)</f>
        <v>0</v>
      </c>
      <c r="K490" s="197" t="s">
        <v>169</v>
      </c>
      <c r="L490" s="62"/>
      <c r="M490" s="202" t="s">
        <v>21</v>
      </c>
      <c r="N490" s="217" t="s">
        <v>42</v>
      </c>
      <c r="O490" s="43"/>
      <c r="P490" s="218">
        <f>O490*H490</f>
        <v>0</v>
      </c>
      <c r="Q490" s="218">
        <v>0</v>
      </c>
      <c r="R490" s="218">
        <f>Q490*H490</f>
        <v>0</v>
      </c>
      <c r="S490" s="218">
        <v>0</v>
      </c>
      <c r="T490" s="219">
        <f>S490*H490</f>
        <v>0</v>
      </c>
      <c r="AR490" s="25" t="s">
        <v>317</v>
      </c>
      <c r="AT490" s="25" t="s">
        <v>142</v>
      </c>
      <c r="AU490" s="25" t="s">
        <v>80</v>
      </c>
      <c r="AY490" s="25" t="s">
        <v>141</v>
      </c>
      <c r="BE490" s="207">
        <f>IF(N490="základní",J490,0)</f>
        <v>0</v>
      </c>
      <c r="BF490" s="207">
        <f>IF(N490="snížená",J490,0)</f>
        <v>0</v>
      </c>
      <c r="BG490" s="207">
        <f>IF(N490="zákl. přenesená",J490,0)</f>
        <v>0</v>
      </c>
      <c r="BH490" s="207">
        <f>IF(N490="sníž. přenesená",J490,0)</f>
        <v>0</v>
      </c>
      <c r="BI490" s="207">
        <f>IF(N490="nulová",J490,0)</f>
        <v>0</v>
      </c>
      <c r="BJ490" s="25" t="s">
        <v>78</v>
      </c>
      <c r="BK490" s="207">
        <f>ROUND(I490*H490,2)</f>
        <v>0</v>
      </c>
      <c r="BL490" s="25" t="s">
        <v>317</v>
      </c>
      <c r="BM490" s="25" t="s">
        <v>567</v>
      </c>
    </row>
    <row r="491" spans="2:65" s="10" customFormat="1" ht="29.85" customHeight="1">
      <c r="B491" s="181"/>
      <c r="C491" s="182"/>
      <c r="D491" s="183" t="s">
        <v>70</v>
      </c>
      <c r="E491" s="215" t="s">
        <v>568</v>
      </c>
      <c r="F491" s="215" t="s">
        <v>569</v>
      </c>
      <c r="G491" s="182"/>
      <c r="H491" s="182"/>
      <c r="I491" s="185"/>
      <c r="J491" s="216">
        <f>BK491</f>
        <v>0</v>
      </c>
      <c r="K491" s="182"/>
      <c r="L491" s="187"/>
      <c r="M491" s="188"/>
      <c r="N491" s="189"/>
      <c r="O491" s="189"/>
      <c r="P491" s="190">
        <f>SUM(P492:P493)</f>
        <v>0</v>
      </c>
      <c r="Q491" s="189"/>
      <c r="R491" s="190">
        <f>SUM(R492:R493)</f>
        <v>1.1999999999999999E-3</v>
      </c>
      <c r="S491" s="189"/>
      <c r="T491" s="191">
        <f>SUM(T492:T493)</f>
        <v>0</v>
      </c>
      <c r="AR491" s="192" t="s">
        <v>80</v>
      </c>
      <c r="AT491" s="193" t="s">
        <v>70</v>
      </c>
      <c r="AU491" s="193" t="s">
        <v>78</v>
      </c>
      <c r="AY491" s="192" t="s">
        <v>141</v>
      </c>
      <c r="BK491" s="194">
        <f>SUM(BK492:BK493)</f>
        <v>0</v>
      </c>
    </row>
    <row r="492" spans="2:65" s="1" customFormat="1" ht="25.5" customHeight="1">
      <c r="B492" s="42"/>
      <c r="C492" s="195" t="s">
        <v>570</v>
      </c>
      <c r="D492" s="195" t="s">
        <v>142</v>
      </c>
      <c r="E492" s="196" t="s">
        <v>571</v>
      </c>
      <c r="F492" s="197" t="s">
        <v>572</v>
      </c>
      <c r="G492" s="198" t="s">
        <v>194</v>
      </c>
      <c r="H492" s="199">
        <v>8</v>
      </c>
      <c r="I492" s="200"/>
      <c r="J492" s="201">
        <f>ROUND(I492*H492,2)</f>
        <v>0</v>
      </c>
      <c r="K492" s="197" t="s">
        <v>21</v>
      </c>
      <c r="L492" s="62"/>
      <c r="M492" s="202" t="s">
        <v>21</v>
      </c>
      <c r="N492" s="217" t="s">
        <v>42</v>
      </c>
      <c r="O492" s="43"/>
      <c r="P492" s="218">
        <f>O492*H492</f>
        <v>0</v>
      </c>
      <c r="Q492" s="218">
        <v>1.4999999999999999E-4</v>
      </c>
      <c r="R492" s="218">
        <f>Q492*H492</f>
        <v>1.1999999999999999E-3</v>
      </c>
      <c r="S492" s="218">
        <v>0</v>
      </c>
      <c r="T492" s="219">
        <f>S492*H492</f>
        <v>0</v>
      </c>
      <c r="AR492" s="25" t="s">
        <v>317</v>
      </c>
      <c r="AT492" s="25" t="s">
        <v>142</v>
      </c>
      <c r="AU492" s="25" t="s">
        <v>80</v>
      </c>
      <c r="AY492" s="25" t="s">
        <v>141</v>
      </c>
      <c r="BE492" s="207">
        <f>IF(N492="základní",J492,0)</f>
        <v>0</v>
      </c>
      <c r="BF492" s="207">
        <f>IF(N492="snížená",J492,0)</f>
        <v>0</v>
      </c>
      <c r="BG492" s="207">
        <f>IF(N492="zákl. přenesená",J492,0)</f>
        <v>0</v>
      </c>
      <c r="BH492" s="207">
        <f>IF(N492="sníž. přenesená",J492,0)</f>
        <v>0</v>
      </c>
      <c r="BI492" s="207">
        <f>IF(N492="nulová",J492,0)</f>
        <v>0</v>
      </c>
      <c r="BJ492" s="25" t="s">
        <v>78</v>
      </c>
      <c r="BK492" s="207">
        <f>ROUND(I492*H492,2)</f>
        <v>0</v>
      </c>
      <c r="BL492" s="25" t="s">
        <v>317</v>
      </c>
      <c r="BM492" s="25" t="s">
        <v>573</v>
      </c>
    </row>
    <row r="493" spans="2:65" s="13" customFormat="1">
      <c r="B493" s="231"/>
      <c r="C493" s="232"/>
      <c r="D493" s="222" t="s">
        <v>172</v>
      </c>
      <c r="E493" s="233" t="s">
        <v>21</v>
      </c>
      <c r="F493" s="234" t="s">
        <v>574</v>
      </c>
      <c r="G493" s="232"/>
      <c r="H493" s="235">
        <v>8</v>
      </c>
      <c r="I493" s="236"/>
      <c r="J493" s="232"/>
      <c r="K493" s="232"/>
      <c r="L493" s="237"/>
      <c r="M493" s="238"/>
      <c r="N493" s="239"/>
      <c r="O493" s="239"/>
      <c r="P493" s="239"/>
      <c r="Q493" s="239"/>
      <c r="R493" s="239"/>
      <c r="S493" s="239"/>
      <c r="T493" s="240"/>
      <c r="AT493" s="241" t="s">
        <v>172</v>
      </c>
      <c r="AU493" s="241" t="s">
        <v>80</v>
      </c>
      <c r="AV493" s="13" t="s">
        <v>80</v>
      </c>
      <c r="AW493" s="13" t="s">
        <v>35</v>
      </c>
      <c r="AX493" s="13" t="s">
        <v>78</v>
      </c>
      <c r="AY493" s="241" t="s">
        <v>141</v>
      </c>
    </row>
    <row r="494" spans="2:65" s="10" customFormat="1" ht="29.85" customHeight="1">
      <c r="B494" s="181"/>
      <c r="C494" s="182"/>
      <c r="D494" s="183" t="s">
        <v>70</v>
      </c>
      <c r="E494" s="215" t="s">
        <v>575</v>
      </c>
      <c r="F494" s="215" t="s">
        <v>576</v>
      </c>
      <c r="G494" s="182"/>
      <c r="H494" s="182"/>
      <c r="I494" s="185"/>
      <c r="J494" s="216">
        <f>BK494</f>
        <v>0</v>
      </c>
      <c r="K494" s="182"/>
      <c r="L494" s="187"/>
      <c r="M494" s="188"/>
      <c r="N494" s="189"/>
      <c r="O494" s="189"/>
      <c r="P494" s="190">
        <f>SUM(P495:P501)</f>
        <v>0</v>
      </c>
      <c r="Q494" s="189"/>
      <c r="R494" s="190">
        <f>SUM(R495:R501)</f>
        <v>0.17536959999999999</v>
      </c>
      <c r="S494" s="189"/>
      <c r="T494" s="191">
        <f>SUM(T495:T501)</f>
        <v>0.49124160000000006</v>
      </c>
      <c r="AR494" s="192" t="s">
        <v>80</v>
      </c>
      <c r="AT494" s="193" t="s">
        <v>70</v>
      </c>
      <c r="AU494" s="193" t="s">
        <v>78</v>
      </c>
      <c r="AY494" s="192" t="s">
        <v>141</v>
      </c>
      <c r="BK494" s="194">
        <f>SUM(BK495:BK501)</f>
        <v>0</v>
      </c>
    </row>
    <row r="495" spans="2:65" s="1" customFormat="1" ht="16.5" customHeight="1">
      <c r="B495" s="42"/>
      <c r="C495" s="195" t="s">
        <v>577</v>
      </c>
      <c r="D495" s="195" t="s">
        <v>142</v>
      </c>
      <c r="E495" s="196" t="s">
        <v>578</v>
      </c>
      <c r="F495" s="197" t="s">
        <v>579</v>
      </c>
      <c r="G495" s="198" t="s">
        <v>168</v>
      </c>
      <c r="H495" s="199">
        <v>53.28</v>
      </c>
      <c r="I495" s="200"/>
      <c r="J495" s="201">
        <f>ROUND(I495*H495,2)</f>
        <v>0</v>
      </c>
      <c r="K495" s="197" t="s">
        <v>169</v>
      </c>
      <c r="L495" s="62"/>
      <c r="M495" s="202" t="s">
        <v>21</v>
      </c>
      <c r="N495" s="217" t="s">
        <v>42</v>
      </c>
      <c r="O495" s="43"/>
      <c r="P495" s="218">
        <f>O495*H495</f>
        <v>0</v>
      </c>
      <c r="Q495" s="218">
        <v>5.6999999999999998E-4</v>
      </c>
      <c r="R495" s="218">
        <f>Q495*H495</f>
        <v>3.03696E-2</v>
      </c>
      <c r="S495" s="218">
        <v>9.2200000000000008E-3</v>
      </c>
      <c r="T495" s="219">
        <f>S495*H495</f>
        <v>0.49124160000000006</v>
      </c>
      <c r="AR495" s="25" t="s">
        <v>317</v>
      </c>
      <c r="AT495" s="25" t="s">
        <v>142</v>
      </c>
      <c r="AU495" s="25" t="s">
        <v>80</v>
      </c>
      <c r="AY495" s="25" t="s">
        <v>141</v>
      </c>
      <c r="BE495" s="207">
        <f>IF(N495="základní",J495,0)</f>
        <v>0</v>
      </c>
      <c r="BF495" s="207">
        <f>IF(N495="snížená",J495,0)</f>
        <v>0</v>
      </c>
      <c r="BG495" s="207">
        <f>IF(N495="zákl. přenesená",J495,0)</f>
        <v>0</v>
      </c>
      <c r="BH495" s="207">
        <f>IF(N495="sníž. přenesená",J495,0)</f>
        <v>0</v>
      </c>
      <c r="BI495" s="207">
        <f>IF(N495="nulová",J495,0)</f>
        <v>0</v>
      </c>
      <c r="BJ495" s="25" t="s">
        <v>78</v>
      </c>
      <c r="BK495" s="207">
        <f>ROUND(I495*H495,2)</f>
        <v>0</v>
      </c>
      <c r="BL495" s="25" t="s">
        <v>317</v>
      </c>
      <c r="BM495" s="25" t="s">
        <v>580</v>
      </c>
    </row>
    <row r="496" spans="2:65" s="13" customFormat="1">
      <c r="B496" s="231"/>
      <c r="C496" s="232"/>
      <c r="D496" s="222" t="s">
        <v>172</v>
      </c>
      <c r="E496" s="233" t="s">
        <v>21</v>
      </c>
      <c r="F496" s="234" t="s">
        <v>581</v>
      </c>
      <c r="G496" s="232"/>
      <c r="H496" s="235">
        <v>53.28</v>
      </c>
      <c r="I496" s="236"/>
      <c r="J496" s="232"/>
      <c r="K496" s="232"/>
      <c r="L496" s="237"/>
      <c r="M496" s="238"/>
      <c r="N496" s="239"/>
      <c r="O496" s="239"/>
      <c r="P496" s="239"/>
      <c r="Q496" s="239"/>
      <c r="R496" s="239"/>
      <c r="S496" s="239"/>
      <c r="T496" s="240"/>
      <c r="AT496" s="241" t="s">
        <v>172</v>
      </c>
      <c r="AU496" s="241" t="s">
        <v>80</v>
      </c>
      <c r="AV496" s="13" t="s">
        <v>80</v>
      </c>
      <c r="AW496" s="13" t="s">
        <v>35</v>
      </c>
      <c r="AX496" s="13" t="s">
        <v>78</v>
      </c>
      <c r="AY496" s="241" t="s">
        <v>141</v>
      </c>
    </row>
    <row r="497" spans="2:65" s="1" customFormat="1" ht="16.5" customHeight="1">
      <c r="B497" s="42"/>
      <c r="C497" s="264" t="s">
        <v>582</v>
      </c>
      <c r="D497" s="264" t="s">
        <v>547</v>
      </c>
      <c r="E497" s="265" t="s">
        <v>583</v>
      </c>
      <c r="F497" s="266" t="s">
        <v>584</v>
      </c>
      <c r="G497" s="267" t="s">
        <v>194</v>
      </c>
      <c r="H497" s="268">
        <v>9.1999999999999993</v>
      </c>
      <c r="I497" s="269"/>
      <c r="J497" s="270">
        <f>ROUND(I497*H497,2)</f>
        <v>0</v>
      </c>
      <c r="K497" s="266" t="s">
        <v>169</v>
      </c>
      <c r="L497" s="271"/>
      <c r="M497" s="272" t="s">
        <v>21</v>
      </c>
      <c r="N497" s="273" t="s">
        <v>42</v>
      </c>
      <c r="O497" s="43"/>
      <c r="P497" s="218">
        <f>O497*H497</f>
        <v>0</v>
      </c>
      <c r="Q497" s="218">
        <v>1.55E-2</v>
      </c>
      <c r="R497" s="218">
        <f>Q497*H497</f>
        <v>0.14259999999999998</v>
      </c>
      <c r="S497" s="218">
        <v>0</v>
      </c>
      <c r="T497" s="219">
        <f>S497*H497</f>
        <v>0</v>
      </c>
      <c r="AR497" s="25" t="s">
        <v>414</v>
      </c>
      <c r="AT497" s="25" t="s">
        <v>547</v>
      </c>
      <c r="AU497" s="25" t="s">
        <v>80</v>
      </c>
      <c r="AY497" s="25" t="s">
        <v>141</v>
      </c>
      <c r="BE497" s="207">
        <f>IF(N497="základní",J497,0)</f>
        <v>0</v>
      </c>
      <c r="BF497" s="207">
        <f>IF(N497="snížená",J497,0)</f>
        <v>0</v>
      </c>
      <c r="BG497" s="207">
        <f>IF(N497="zákl. přenesená",J497,0)</f>
        <v>0</v>
      </c>
      <c r="BH497" s="207">
        <f>IF(N497="sníž. přenesená",J497,0)</f>
        <v>0</v>
      </c>
      <c r="BI497" s="207">
        <f>IF(N497="nulová",J497,0)</f>
        <v>0</v>
      </c>
      <c r="BJ497" s="25" t="s">
        <v>78</v>
      </c>
      <c r="BK497" s="207">
        <f>ROUND(I497*H497,2)</f>
        <v>0</v>
      </c>
      <c r="BL497" s="25" t="s">
        <v>317</v>
      </c>
      <c r="BM497" s="25" t="s">
        <v>585</v>
      </c>
    </row>
    <row r="498" spans="2:65" s="13" customFormat="1">
      <c r="B498" s="231"/>
      <c r="C498" s="232"/>
      <c r="D498" s="222" t="s">
        <v>172</v>
      </c>
      <c r="E498" s="233" t="s">
        <v>21</v>
      </c>
      <c r="F498" s="234" t="s">
        <v>586</v>
      </c>
      <c r="G498" s="232"/>
      <c r="H498" s="235">
        <v>9.1999999999999993</v>
      </c>
      <c r="I498" s="236"/>
      <c r="J498" s="232"/>
      <c r="K498" s="232"/>
      <c r="L498" s="237"/>
      <c r="M498" s="238"/>
      <c r="N498" s="239"/>
      <c r="O498" s="239"/>
      <c r="P498" s="239"/>
      <c r="Q498" s="239"/>
      <c r="R498" s="239"/>
      <c r="S498" s="239"/>
      <c r="T498" s="240"/>
      <c r="AT498" s="241" t="s">
        <v>172</v>
      </c>
      <c r="AU498" s="241" t="s">
        <v>80</v>
      </c>
      <c r="AV498" s="13" t="s">
        <v>80</v>
      </c>
      <c r="AW498" s="13" t="s">
        <v>35</v>
      </c>
      <c r="AX498" s="13" t="s">
        <v>78</v>
      </c>
      <c r="AY498" s="241" t="s">
        <v>141</v>
      </c>
    </row>
    <row r="499" spans="2:65" s="1" customFormat="1" ht="16.5" customHeight="1">
      <c r="B499" s="42"/>
      <c r="C499" s="195" t="s">
        <v>146</v>
      </c>
      <c r="D499" s="195" t="s">
        <v>142</v>
      </c>
      <c r="E499" s="196" t="s">
        <v>587</v>
      </c>
      <c r="F499" s="197" t="s">
        <v>588</v>
      </c>
      <c r="G499" s="198" t="s">
        <v>194</v>
      </c>
      <c r="H499" s="199">
        <v>8</v>
      </c>
      <c r="I499" s="200"/>
      <c r="J499" s="201">
        <f>ROUND(I499*H499,2)</f>
        <v>0</v>
      </c>
      <c r="K499" s="197" t="s">
        <v>169</v>
      </c>
      <c r="L499" s="62"/>
      <c r="M499" s="202" t="s">
        <v>21</v>
      </c>
      <c r="N499" s="217" t="s">
        <v>42</v>
      </c>
      <c r="O499" s="43"/>
      <c r="P499" s="218">
        <f>O499*H499</f>
        <v>0</v>
      </c>
      <c r="Q499" s="218">
        <v>2.9999999999999997E-4</v>
      </c>
      <c r="R499" s="218">
        <f>Q499*H499</f>
        <v>2.3999999999999998E-3</v>
      </c>
      <c r="S499" s="218">
        <v>0</v>
      </c>
      <c r="T499" s="219">
        <f>S499*H499</f>
        <v>0</v>
      </c>
      <c r="AR499" s="25" t="s">
        <v>317</v>
      </c>
      <c r="AT499" s="25" t="s">
        <v>142</v>
      </c>
      <c r="AU499" s="25" t="s">
        <v>80</v>
      </c>
      <c r="AY499" s="25" t="s">
        <v>141</v>
      </c>
      <c r="BE499" s="207">
        <f>IF(N499="základní",J499,0)</f>
        <v>0</v>
      </c>
      <c r="BF499" s="207">
        <f>IF(N499="snížená",J499,0)</f>
        <v>0</v>
      </c>
      <c r="BG499" s="207">
        <f>IF(N499="zákl. přenesená",J499,0)</f>
        <v>0</v>
      </c>
      <c r="BH499" s="207">
        <f>IF(N499="sníž. přenesená",J499,0)</f>
        <v>0</v>
      </c>
      <c r="BI499" s="207">
        <f>IF(N499="nulová",J499,0)</f>
        <v>0</v>
      </c>
      <c r="BJ499" s="25" t="s">
        <v>78</v>
      </c>
      <c r="BK499" s="207">
        <f>ROUND(I499*H499,2)</f>
        <v>0</v>
      </c>
      <c r="BL499" s="25" t="s">
        <v>317</v>
      </c>
      <c r="BM499" s="25" t="s">
        <v>589</v>
      </c>
    </row>
    <row r="500" spans="2:65" s="1" customFormat="1" ht="16.5" customHeight="1">
      <c r="B500" s="42"/>
      <c r="C500" s="195" t="s">
        <v>590</v>
      </c>
      <c r="D500" s="195" t="s">
        <v>142</v>
      </c>
      <c r="E500" s="196" t="s">
        <v>591</v>
      </c>
      <c r="F500" s="197" t="s">
        <v>592</v>
      </c>
      <c r="G500" s="198" t="s">
        <v>483</v>
      </c>
      <c r="H500" s="199">
        <v>0.17499999999999999</v>
      </c>
      <c r="I500" s="200"/>
      <c r="J500" s="201">
        <f>ROUND(I500*H500,2)</f>
        <v>0</v>
      </c>
      <c r="K500" s="197" t="s">
        <v>169</v>
      </c>
      <c r="L500" s="62"/>
      <c r="M500" s="202" t="s">
        <v>21</v>
      </c>
      <c r="N500" s="217" t="s">
        <v>42</v>
      </c>
      <c r="O500" s="43"/>
      <c r="P500" s="218">
        <f>O500*H500</f>
        <v>0</v>
      </c>
      <c r="Q500" s="218">
        <v>0</v>
      </c>
      <c r="R500" s="218">
        <f>Q500*H500</f>
        <v>0</v>
      </c>
      <c r="S500" s="218">
        <v>0</v>
      </c>
      <c r="T500" s="219">
        <f>S500*H500</f>
        <v>0</v>
      </c>
      <c r="AR500" s="25" t="s">
        <v>317</v>
      </c>
      <c r="AT500" s="25" t="s">
        <v>142</v>
      </c>
      <c r="AU500" s="25" t="s">
        <v>80</v>
      </c>
      <c r="AY500" s="25" t="s">
        <v>141</v>
      </c>
      <c r="BE500" s="207">
        <f>IF(N500="základní",J500,0)</f>
        <v>0</v>
      </c>
      <c r="BF500" s="207">
        <f>IF(N500="snížená",J500,0)</f>
        <v>0</v>
      </c>
      <c r="BG500" s="207">
        <f>IF(N500="zákl. přenesená",J500,0)</f>
        <v>0</v>
      </c>
      <c r="BH500" s="207">
        <f>IF(N500="sníž. přenesená",J500,0)</f>
        <v>0</v>
      </c>
      <c r="BI500" s="207">
        <f>IF(N500="nulová",J500,0)</f>
        <v>0</v>
      </c>
      <c r="BJ500" s="25" t="s">
        <v>78</v>
      </c>
      <c r="BK500" s="207">
        <f>ROUND(I500*H500,2)</f>
        <v>0</v>
      </c>
      <c r="BL500" s="25" t="s">
        <v>317</v>
      </c>
      <c r="BM500" s="25" t="s">
        <v>593</v>
      </c>
    </row>
    <row r="501" spans="2:65" s="1" customFormat="1" ht="16.5" customHeight="1">
      <c r="B501" s="42"/>
      <c r="C501" s="195" t="s">
        <v>594</v>
      </c>
      <c r="D501" s="195" t="s">
        <v>142</v>
      </c>
      <c r="E501" s="196" t="s">
        <v>595</v>
      </c>
      <c r="F501" s="197" t="s">
        <v>596</v>
      </c>
      <c r="G501" s="198" t="s">
        <v>483</v>
      </c>
      <c r="H501" s="199">
        <v>0.17499999999999999</v>
      </c>
      <c r="I501" s="200"/>
      <c r="J501" s="201">
        <f>ROUND(I501*H501,2)</f>
        <v>0</v>
      </c>
      <c r="K501" s="197" t="s">
        <v>169</v>
      </c>
      <c r="L501" s="62"/>
      <c r="M501" s="202" t="s">
        <v>21</v>
      </c>
      <c r="N501" s="217" t="s">
        <v>42</v>
      </c>
      <c r="O501" s="43"/>
      <c r="P501" s="218">
        <f>O501*H501</f>
        <v>0</v>
      </c>
      <c r="Q501" s="218">
        <v>0</v>
      </c>
      <c r="R501" s="218">
        <f>Q501*H501</f>
        <v>0</v>
      </c>
      <c r="S501" s="218">
        <v>0</v>
      </c>
      <c r="T501" s="219">
        <f>S501*H501</f>
        <v>0</v>
      </c>
      <c r="AR501" s="25" t="s">
        <v>317</v>
      </c>
      <c r="AT501" s="25" t="s">
        <v>142</v>
      </c>
      <c r="AU501" s="25" t="s">
        <v>80</v>
      </c>
      <c r="AY501" s="25" t="s">
        <v>141</v>
      </c>
      <c r="BE501" s="207">
        <f>IF(N501="základní",J501,0)</f>
        <v>0</v>
      </c>
      <c r="BF501" s="207">
        <f>IF(N501="snížená",J501,0)</f>
        <v>0</v>
      </c>
      <c r="BG501" s="207">
        <f>IF(N501="zákl. přenesená",J501,0)</f>
        <v>0</v>
      </c>
      <c r="BH501" s="207">
        <f>IF(N501="sníž. přenesená",J501,0)</f>
        <v>0</v>
      </c>
      <c r="BI501" s="207">
        <f>IF(N501="nulová",J501,0)</f>
        <v>0</v>
      </c>
      <c r="BJ501" s="25" t="s">
        <v>78</v>
      </c>
      <c r="BK501" s="207">
        <f>ROUND(I501*H501,2)</f>
        <v>0</v>
      </c>
      <c r="BL501" s="25" t="s">
        <v>317</v>
      </c>
      <c r="BM501" s="25" t="s">
        <v>597</v>
      </c>
    </row>
    <row r="502" spans="2:65" s="10" customFormat="1" ht="29.85" customHeight="1">
      <c r="B502" s="181"/>
      <c r="C502" s="182"/>
      <c r="D502" s="183" t="s">
        <v>70</v>
      </c>
      <c r="E502" s="215" t="s">
        <v>598</v>
      </c>
      <c r="F502" s="215" t="s">
        <v>599</v>
      </c>
      <c r="G502" s="182"/>
      <c r="H502" s="182"/>
      <c r="I502" s="185"/>
      <c r="J502" s="216">
        <f>BK502</f>
        <v>0</v>
      </c>
      <c r="K502" s="182"/>
      <c r="L502" s="187"/>
      <c r="M502" s="188"/>
      <c r="N502" s="189"/>
      <c r="O502" s="189"/>
      <c r="P502" s="190">
        <f>SUM(P503:P523)</f>
        <v>0</v>
      </c>
      <c r="Q502" s="189"/>
      <c r="R502" s="190">
        <f>SUM(R503:R523)</f>
        <v>1.0902884000000002</v>
      </c>
      <c r="S502" s="189"/>
      <c r="T502" s="191">
        <f>SUM(T503:T523)</f>
        <v>0.63270000000000004</v>
      </c>
      <c r="AR502" s="192" t="s">
        <v>80</v>
      </c>
      <c r="AT502" s="193" t="s">
        <v>70</v>
      </c>
      <c r="AU502" s="193" t="s">
        <v>78</v>
      </c>
      <c r="AY502" s="192" t="s">
        <v>141</v>
      </c>
      <c r="BK502" s="194">
        <f>SUM(BK503:BK523)</f>
        <v>0</v>
      </c>
    </row>
    <row r="503" spans="2:65" s="1" customFormat="1" ht="16.5" customHeight="1">
      <c r="B503" s="42"/>
      <c r="C503" s="195" t="s">
        <v>600</v>
      </c>
      <c r="D503" s="195" t="s">
        <v>142</v>
      </c>
      <c r="E503" s="196" t="s">
        <v>601</v>
      </c>
      <c r="F503" s="197" t="s">
        <v>602</v>
      </c>
      <c r="G503" s="198" t="s">
        <v>168</v>
      </c>
      <c r="H503" s="199">
        <v>253.08</v>
      </c>
      <c r="I503" s="200"/>
      <c r="J503" s="201">
        <f>ROUND(I503*H503,2)</f>
        <v>0</v>
      </c>
      <c r="K503" s="197" t="s">
        <v>169</v>
      </c>
      <c r="L503" s="62"/>
      <c r="M503" s="202" t="s">
        <v>21</v>
      </c>
      <c r="N503" s="217" t="s">
        <v>42</v>
      </c>
      <c r="O503" s="43"/>
      <c r="P503" s="218">
        <f>O503*H503</f>
        <v>0</v>
      </c>
      <c r="Q503" s="218">
        <v>1.23E-3</v>
      </c>
      <c r="R503" s="218">
        <f>Q503*H503</f>
        <v>0.31128840000000002</v>
      </c>
      <c r="S503" s="218">
        <v>2.5000000000000001E-3</v>
      </c>
      <c r="T503" s="219">
        <f>S503*H503</f>
        <v>0.63270000000000004</v>
      </c>
      <c r="AR503" s="25" t="s">
        <v>317</v>
      </c>
      <c r="AT503" s="25" t="s">
        <v>142</v>
      </c>
      <c r="AU503" s="25" t="s">
        <v>80</v>
      </c>
      <c r="AY503" s="25" t="s">
        <v>141</v>
      </c>
      <c r="BE503" s="207">
        <f>IF(N503="základní",J503,0)</f>
        <v>0</v>
      </c>
      <c r="BF503" s="207">
        <f>IF(N503="snížená",J503,0)</f>
        <v>0</v>
      </c>
      <c r="BG503" s="207">
        <f>IF(N503="zákl. přenesená",J503,0)</f>
        <v>0</v>
      </c>
      <c r="BH503" s="207">
        <f>IF(N503="sníž. přenesená",J503,0)</f>
        <v>0</v>
      </c>
      <c r="BI503" s="207">
        <f>IF(N503="nulová",J503,0)</f>
        <v>0</v>
      </c>
      <c r="BJ503" s="25" t="s">
        <v>78</v>
      </c>
      <c r="BK503" s="207">
        <f>ROUND(I503*H503,2)</f>
        <v>0</v>
      </c>
      <c r="BL503" s="25" t="s">
        <v>317</v>
      </c>
      <c r="BM503" s="25" t="s">
        <v>603</v>
      </c>
    </row>
    <row r="504" spans="2:65" s="13" customFormat="1">
      <c r="B504" s="231"/>
      <c r="C504" s="232"/>
      <c r="D504" s="222" t="s">
        <v>172</v>
      </c>
      <c r="E504" s="233" t="s">
        <v>21</v>
      </c>
      <c r="F504" s="234" t="s">
        <v>604</v>
      </c>
      <c r="G504" s="232"/>
      <c r="H504" s="235">
        <v>19.98</v>
      </c>
      <c r="I504" s="236"/>
      <c r="J504" s="232"/>
      <c r="K504" s="232"/>
      <c r="L504" s="237"/>
      <c r="M504" s="238"/>
      <c r="N504" s="239"/>
      <c r="O504" s="239"/>
      <c r="P504" s="239"/>
      <c r="Q504" s="239"/>
      <c r="R504" s="239"/>
      <c r="S504" s="239"/>
      <c r="T504" s="240"/>
      <c r="AT504" s="241" t="s">
        <v>172</v>
      </c>
      <c r="AU504" s="241" t="s">
        <v>80</v>
      </c>
      <c r="AV504" s="13" t="s">
        <v>80</v>
      </c>
      <c r="AW504" s="13" t="s">
        <v>35</v>
      </c>
      <c r="AX504" s="13" t="s">
        <v>71</v>
      </c>
      <c r="AY504" s="241" t="s">
        <v>141</v>
      </c>
    </row>
    <row r="505" spans="2:65" s="13" customFormat="1">
      <c r="B505" s="231"/>
      <c r="C505" s="232"/>
      <c r="D505" s="222" t="s">
        <v>172</v>
      </c>
      <c r="E505" s="233" t="s">
        <v>21</v>
      </c>
      <c r="F505" s="234" t="s">
        <v>605</v>
      </c>
      <c r="G505" s="232"/>
      <c r="H505" s="235">
        <v>13.32</v>
      </c>
      <c r="I505" s="236"/>
      <c r="J505" s="232"/>
      <c r="K505" s="232"/>
      <c r="L505" s="237"/>
      <c r="M505" s="238"/>
      <c r="N505" s="239"/>
      <c r="O505" s="239"/>
      <c r="P505" s="239"/>
      <c r="Q505" s="239"/>
      <c r="R505" s="239"/>
      <c r="S505" s="239"/>
      <c r="T505" s="240"/>
      <c r="AT505" s="241" t="s">
        <v>172</v>
      </c>
      <c r="AU505" s="241" t="s">
        <v>80</v>
      </c>
      <c r="AV505" s="13" t="s">
        <v>80</v>
      </c>
      <c r="AW505" s="13" t="s">
        <v>35</v>
      </c>
      <c r="AX505" s="13" t="s">
        <v>71</v>
      </c>
      <c r="AY505" s="241" t="s">
        <v>141</v>
      </c>
    </row>
    <row r="506" spans="2:65" s="13" customFormat="1">
      <c r="B506" s="231"/>
      <c r="C506" s="232"/>
      <c r="D506" s="222" t="s">
        <v>172</v>
      </c>
      <c r="E506" s="233" t="s">
        <v>21</v>
      </c>
      <c r="F506" s="234" t="s">
        <v>606</v>
      </c>
      <c r="G506" s="232"/>
      <c r="H506" s="235">
        <v>13.32</v>
      </c>
      <c r="I506" s="236"/>
      <c r="J506" s="232"/>
      <c r="K506" s="232"/>
      <c r="L506" s="237"/>
      <c r="M506" s="238"/>
      <c r="N506" s="239"/>
      <c r="O506" s="239"/>
      <c r="P506" s="239"/>
      <c r="Q506" s="239"/>
      <c r="R506" s="239"/>
      <c r="S506" s="239"/>
      <c r="T506" s="240"/>
      <c r="AT506" s="241" t="s">
        <v>172</v>
      </c>
      <c r="AU506" s="241" t="s">
        <v>80</v>
      </c>
      <c r="AV506" s="13" t="s">
        <v>80</v>
      </c>
      <c r="AW506" s="13" t="s">
        <v>35</v>
      </c>
      <c r="AX506" s="13" t="s">
        <v>71</v>
      </c>
      <c r="AY506" s="241" t="s">
        <v>141</v>
      </c>
    </row>
    <row r="507" spans="2:65" s="13" customFormat="1">
      <c r="B507" s="231"/>
      <c r="C507" s="232"/>
      <c r="D507" s="222" t="s">
        <v>172</v>
      </c>
      <c r="E507" s="233" t="s">
        <v>21</v>
      </c>
      <c r="F507" s="234" t="s">
        <v>607</v>
      </c>
      <c r="G507" s="232"/>
      <c r="H507" s="235">
        <v>6.66</v>
      </c>
      <c r="I507" s="236"/>
      <c r="J507" s="232"/>
      <c r="K507" s="232"/>
      <c r="L507" s="237"/>
      <c r="M507" s="238"/>
      <c r="N507" s="239"/>
      <c r="O507" s="239"/>
      <c r="P507" s="239"/>
      <c r="Q507" s="239"/>
      <c r="R507" s="239"/>
      <c r="S507" s="239"/>
      <c r="T507" s="240"/>
      <c r="AT507" s="241" t="s">
        <v>172</v>
      </c>
      <c r="AU507" s="241" t="s">
        <v>80</v>
      </c>
      <c r="AV507" s="13" t="s">
        <v>80</v>
      </c>
      <c r="AW507" s="13" t="s">
        <v>35</v>
      </c>
      <c r="AX507" s="13" t="s">
        <v>71</v>
      </c>
      <c r="AY507" s="241" t="s">
        <v>141</v>
      </c>
    </row>
    <row r="508" spans="2:65" s="13" customFormat="1">
      <c r="B508" s="231"/>
      <c r="C508" s="232"/>
      <c r="D508" s="222" t="s">
        <v>172</v>
      </c>
      <c r="E508" s="233" t="s">
        <v>21</v>
      </c>
      <c r="F508" s="234" t="s">
        <v>608</v>
      </c>
      <c r="G508" s="232"/>
      <c r="H508" s="235">
        <v>26.64</v>
      </c>
      <c r="I508" s="236"/>
      <c r="J508" s="232"/>
      <c r="K508" s="232"/>
      <c r="L508" s="237"/>
      <c r="M508" s="238"/>
      <c r="N508" s="239"/>
      <c r="O508" s="239"/>
      <c r="P508" s="239"/>
      <c r="Q508" s="239"/>
      <c r="R508" s="239"/>
      <c r="S508" s="239"/>
      <c r="T508" s="240"/>
      <c r="AT508" s="241" t="s">
        <v>172</v>
      </c>
      <c r="AU508" s="241" t="s">
        <v>80</v>
      </c>
      <c r="AV508" s="13" t="s">
        <v>80</v>
      </c>
      <c r="AW508" s="13" t="s">
        <v>35</v>
      </c>
      <c r="AX508" s="13" t="s">
        <v>71</v>
      </c>
      <c r="AY508" s="241" t="s">
        <v>141</v>
      </c>
    </row>
    <row r="509" spans="2:65" s="13" customFormat="1">
      <c r="B509" s="231"/>
      <c r="C509" s="232"/>
      <c r="D509" s="222" t="s">
        <v>172</v>
      </c>
      <c r="E509" s="233" t="s">
        <v>21</v>
      </c>
      <c r="F509" s="234" t="s">
        <v>609</v>
      </c>
      <c r="G509" s="232"/>
      <c r="H509" s="235">
        <v>13.32</v>
      </c>
      <c r="I509" s="236"/>
      <c r="J509" s="232"/>
      <c r="K509" s="232"/>
      <c r="L509" s="237"/>
      <c r="M509" s="238"/>
      <c r="N509" s="239"/>
      <c r="O509" s="239"/>
      <c r="P509" s="239"/>
      <c r="Q509" s="239"/>
      <c r="R509" s="239"/>
      <c r="S509" s="239"/>
      <c r="T509" s="240"/>
      <c r="AT509" s="241" t="s">
        <v>172</v>
      </c>
      <c r="AU509" s="241" t="s">
        <v>80</v>
      </c>
      <c r="AV509" s="13" t="s">
        <v>80</v>
      </c>
      <c r="AW509" s="13" t="s">
        <v>35</v>
      </c>
      <c r="AX509" s="13" t="s">
        <v>71</v>
      </c>
      <c r="AY509" s="241" t="s">
        <v>141</v>
      </c>
    </row>
    <row r="510" spans="2:65" s="13" customFormat="1">
      <c r="B510" s="231"/>
      <c r="C510" s="232"/>
      <c r="D510" s="222" t="s">
        <v>172</v>
      </c>
      <c r="E510" s="233" t="s">
        <v>21</v>
      </c>
      <c r="F510" s="234" t="s">
        <v>610</v>
      </c>
      <c r="G510" s="232"/>
      <c r="H510" s="235">
        <v>13.32</v>
      </c>
      <c r="I510" s="236"/>
      <c r="J510" s="232"/>
      <c r="K510" s="232"/>
      <c r="L510" s="237"/>
      <c r="M510" s="238"/>
      <c r="N510" s="239"/>
      <c r="O510" s="239"/>
      <c r="P510" s="239"/>
      <c r="Q510" s="239"/>
      <c r="R510" s="239"/>
      <c r="S510" s="239"/>
      <c r="T510" s="240"/>
      <c r="AT510" s="241" t="s">
        <v>172</v>
      </c>
      <c r="AU510" s="241" t="s">
        <v>80</v>
      </c>
      <c r="AV510" s="13" t="s">
        <v>80</v>
      </c>
      <c r="AW510" s="13" t="s">
        <v>35</v>
      </c>
      <c r="AX510" s="13" t="s">
        <v>71</v>
      </c>
      <c r="AY510" s="241" t="s">
        <v>141</v>
      </c>
    </row>
    <row r="511" spans="2:65" s="13" customFormat="1">
      <c r="B511" s="231"/>
      <c r="C511" s="232"/>
      <c r="D511" s="222" t="s">
        <v>172</v>
      </c>
      <c r="E511" s="233" t="s">
        <v>21</v>
      </c>
      <c r="F511" s="234" t="s">
        <v>611</v>
      </c>
      <c r="G511" s="232"/>
      <c r="H511" s="235">
        <v>26.64</v>
      </c>
      <c r="I511" s="236"/>
      <c r="J511" s="232"/>
      <c r="K511" s="232"/>
      <c r="L511" s="237"/>
      <c r="M511" s="238"/>
      <c r="N511" s="239"/>
      <c r="O511" s="239"/>
      <c r="P511" s="239"/>
      <c r="Q511" s="239"/>
      <c r="R511" s="239"/>
      <c r="S511" s="239"/>
      <c r="T511" s="240"/>
      <c r="AT511" s="241" t="s">
        <v>172</v>
      </c>
      <c r="AU511" s="241" t="s">
        <v>80</v>
      </c>
      <c r="AV511" s="13" t="s">
        <v>80</v>
      </c>
      <c r="AW511" s="13" t="s">
        <v>35</v>
      </c>
      <c r="AX511" s="13" t="s">
        <v>71</v>
      </c>
      <c r="AY511" s="241" t="s">
        <v>141</v>
      </c>
    </row>
    <row r="512" spans="2:65" s="13" customFormat="1">
      <c r="B512" s="231"/>
      <c r="C512" s="232"/>
      <c r="D512" s="222" t="s">
        <v>172</v>
      </c>
      <c r="E512" s="233" t="s">
        <v>21</v>
      </c>
      <c r="F512" s="234" t="s">
        <v>612</v>
      </c>
      <c r="G512" s="232"/>
      <c r="H512" s="235">
        <v>19.98</v>
      </c>
      <c r="I512" s="236"/>
      <c r="J512" s="232"/>
      <c r="K512" s="232"/>
      <c r="L512" s="237"/>
      <c r="M512" s="238"/>
      <c r="N512" s="239"/>
      <c r="O512" s="239"/>
      <c r="P512" s="239"/>
      <c r="Q512" s="239"/>
      <c r="R512" s="239"/>
      <c r="S512" s="239"/>
      <c r="T512" s="240"/>
      <c r="AT512" s="241" t="s">
        <v>172</v>
      </c>
      <c r="AU512" s="241" t="s">
        <v>80</v>
      </c>
      <c r="AV512" s="13" t="s">
        <v>80</v>
      </c>
      <c r="AW512" s="13" t="s">
        <v>35</v>
      </c>
      <c r="AX512" s="13" t="s">
        <v>71</v>
      </c>
      <c r="AY512" s="241" t="s">
        <v>141</v>
      </c>
    </row>
    <row r="513" spans="2:65" s="13" customFormat="1">
      <c r="B513" s="231"/>
      <c r="C513" s="232"/>
      <c r="D513" s="222" t="s">
        <v>172</v>
      </c>
      <c r="E513" s="233" t="s">
        <v>21</v>
      </c>
      <c r="F513" s="234" t="s">
        <v>613</v>
      </c>
      <c r="G513" s="232"/>
      <c r="H513" s="235">
        <v>26.64</v>
      </c>
      <c r="I513" s="236"/>
      <c r="J513" s="232"/>
      <c r="K513" s="232"/>
      <c r="L513" s="237"/>
      <c r="M513" s="238"/>
      <c r="N513" s="239"/>
      <c r="O513" s="239"/>
      <c r="P513" s="239"/>
      <c r="Q513" s="239"/>
      <c r="R513" s="239"/>
      <c r="S513" s="239"/>
      <c r="T513" s="240"/>
      <c r="AT513" s="241" t="s">
        <v>172</v>
      </c>
      <c r="AU513" s="241" t="s">
        <v>80</v>
      </c>
      <c r="AV513" s="13" t="s">
        <v>80</v>
      </c>
      <c r="AW513" s="13" t="s">
        <v>35</v>
      </c>
      <c r="AX513" s="13" t="s">
        <v>71</v>
      </c>
      <c r="AY513" s="241" t="s">
        <v>141</v>
      </c>
    </row>
    <row r="514" spans="2:65" s="13" customFormat="1">
      <c r="B514" s="231"/>
      <c r="C514" s="232"/>
      <c r="D514" s="222" t="s">
        <v>172</v>
      </c>
      <c r="E514" s="233" t="s">
        <v>21</v>
      </c>
      <c r="F514" s="234" t="s">
        <v>614</v>
      </c>
      <c r="G514" s="232"/>
      <c r="H514" s="235">
        <v>33.299999999999997</v>
      </c>
      <c r="I514" s="236"/>
      <c r="J514" s="232"/>
      <c r="K514" s="232"/>
      <c r="L514" s="237"/>
      <c r="M514" s="238"/>
      <c r="N514" s="239"/>
      <c r="O514" s="239"/>
      <c r="P514" s="239"/>
      <c r="Q514" s="239"/>
      <c r="R514" s="239"/>
      <c r="S514" s="239"/>
      <c r="T514" s="240"/>
      <c r="AT514" s="241" t="s">
        <v>172</v>
      </c>
      <c r="AU514" s="241" t="s">
        <v>80</v>
      </c>
      <c r="AV514" s="13" t="s">
        <v>80</v>
      </c>
      <c r="AW514" s="13" t="s">
        <v>35</v>
      </c>
      <c r="AX514" s="13" t="s">
        <v>71</v>
      </c>
      <c r="AY514" s="241" t="s">
        <v>141</v>
      </c>
    </row>
    <row r="515" spans="2:65" s="13" customFormat="1">
      <c r="B515" s="231"/>
      <c r="C515" s="232"/>
      <c r="D515" s="222" t="s">
        <v>172</v>
      </c>
      <c r="E515" s="233" t="s">
        <v>21</v>
      </c>
      <c r="F515" s="234" t="s">
        <v>615</v>
      </c>
      <c r="G515" s="232"/>
      <c r="H515" s="235">
        <v>39.96</v>
      </c>
      <c r="I515" s="236"/>
      <c r="J515" s="232"/>
      <c r="K515" s="232"/>
      <c r="L515" s="237"/>
      <c r="M515" s="238"/>
      <c r="N515" s="239"/>
      <c r="O515" s="239"/>
      <c r="P515" s="239"/>
      <c r="Q515" s="239"/>
      <c r="R515" s="239"/>
      <c r="S515" s="239"/>
      <c r="T515" s="240"/>
      <c r="AT515" s="241" t="s">
        <v>172</v>
      </c>
      <c r="AU515" s="241" t="s">
        <v>80</v>
      </c>
      <c r="AV515" s="13" t="s">
        <v>80</v>
      </c>
      <c r="AW515" s="13" t="s">
        <v>35</v>
      </c>
      <c r="AX515" s="13" t="s">
        <v>71</v>
      </c>
      <c r="AY515" s="241" t="s">
        <v>141</v>
      </c>
    </row>
    <row r="516" spans="2:65" s="14" customFormat="1">
      <c r="B516" s="242"/>
      <c r="C516" s="243"/>
      <c r="D516" s="222" t="s">
        <v>172</v>
      </c>
      <c r="E516" s="244" t="s">
        <v>21</v>
      </c>
      <c r="F516" s="245" t="s">
        <v>176</v>
      </c>
      <c r="G516" s="243"/>
      <c r="H516" s="246">
        <v>253.08</v>
      </c>
      <c r="I516" s="247"/>
      <c r="J516" s="243"/>
      <c r="K516" s="243"/>
      <c r="L516" s="248"/>
      <c r="M516" s="249"/>
      <c r="N516" s="250"/>
      <c r="O516" s="250"/>
      <c r="P516" s="250"/>
      <c r="Q516" s="250"/>
      <c r="R516" s="250"/>
      <c r="S516" s="250"/>
      <c r="T516" s="251"/>
      <c r="AT516" s="252" t="s">
        <v>172</v>
      </c>
      <c r="AU516" s="252" t="s">
        <v>80</v>
      </c>
      <c r="AV516" s="14" t="s">
        <v>170</v>
      </c>
      <c r="AW516" s="14" t="s">
        <v>35</v>
      </c>
      <c r="AX516" s="14" t="s">
        <v>78</v>
      </c>
      <c r="AY516" s="252" t="s">
        <v>141</v>
      </c>
    </row>
    <row r="517" spans="2:65" s="1" customFormat="1" ht="16.5" customHeight="1">
      <c r="B517" s="42"/>
      <c r="C517" s="264" t="s">
        <v>616</v>
      </c>
      <c r="D517" s="264" t="s">
        <v>547</v>
      </c>
      <c r="E517" s="265" t="s">
        <v>617</v>
      </c>
      <c r="F517" s="266" t="s">
        <v>618</v>
      </c>
      <c r="G517" s="267" t="s">
        <v>194</v>
      </c>
      <c r="H517" s="268">
        <v>43.7</v>
      </c>
      <c r="I517" s="269"/>
      <c r="J517" s="270">
        <f>ROUND(I517*H517,2)</f>
        <v>0</v>
      </c>
      <c r="K517" s="266" t="s">
        <v>169</v>
      </c>
      <c r="L517" s="271"/>
      <c r="M517" s="272" t="s">
        <v>21</v>
      </c>
      <c r="N517" s="273" t="s">
        <v>42</v>
      </c>
      <c r="O517" s="43"/>
      <c r="P517" s="218">
        <f>O517*H517</f>
        <v>0</v>
      </c>
      <c r="Q517" s="218">
        <v>9.7999999999999997E-3</v>
      </c>
      <c r="R517" s="218">
        <f>Q517*H517</f>
        <v>0.42826000000000003</v>
      </c>
      <c r="S517" s="218">
        <v>0</v>
      </c>
      <c r="T517" s="219">
        <f>S517*H517</f>
        <v>0</v>
      </c>
      <c r="AR517" s="25" t="s">
        <v>414</v>
      </c>
      <c r="AT517" s="25" t="s">
        <v>547</v>
      </c>
      <c r="AU517" s="25" t="s">
        <v>80</v>
      </c>
      <c r="AY517" s="25" t="s">
        <v>141</v>
      </c>
      <c r="BE517" s="207">
        <f>IF(N517="základní",J517,0)</f>
        <v>0</v>
      </c>
      <c r="BF517" s="207">
        <f>IF(N517="snížená",J517,0)</f>
        <v>0</v>
      </c>
      <c r="BG517" s="207">
        <f>IF(N517="zákl. přenesená",J517,0)</f>
        <v>0</v>
      </c>
      <c r="BH517" s="207">
        <f>IF(N517="sníž. přenesená",J517,0)</f>
        <v>0</v>
      </c>
      <c r="BI517" s="207">
        <f>IF(N517="nulová",J517,0)</f>
        <v>0</v>
      </c>
      <c r="BJ517" s="25" t="s">
        <v>78</v>
      </c>
      <c r="BK517" s="207">
        <f>ROUND(I517*H517,2)</f>
        <v>0</v>
      </c>
      <c r="BL517" s="25" t="s">
        <v>317</v>
      </c>
      <c r="BM517" s="25" t="s">
        <v>619</v>
      </c>
    </row>
    <row r="518" spans="2:65" s="13" customFormat="1">
      <c r="B518" s="231"/>
      <c r="C518" s="232"/>
      <c r="D518" s="222" t="s">
        <v>172</v>
      </c>
      <c r="E518" s="233" t="s">
        <v>21</v>
      </c>
      <c r="F518" s="234" t="s">
        <v>620</v>
      </c>
      <c r="G518" s="232"/>
      <c r="H518" s="235">
        <v>43.7</v>
      </c>
      <c r="I518" s="236"/>
      <c r="J518" s="232"/>
      <c r="K518" s="232"/>
      <c r="L518" s="237"/>
      <c r="M518" s="238"/>
      <c r="N518" s="239"/>
      <c r="O518" s="239"/>
      <c r="P518" s="239"/>
      <c r="Q518" s="239"/>
      <c r="R518" s="239"/>
      <c r="S518" s="239"/>
      <c r="T518" s="240"/>
      <c r="AT518" s="241" t="s">
        <v>172</v>
      </c>
      <c r="AU518" s="241" t="s">
        <v>80</v>
      </c>
      <c r="AV518" s="13" t="s">
        <v>80</v>
      </c>
      <c r="AW518" s="13" t="s">
        <v>35</v>
      </c>
      <c r="AX518" s="13" t="s">
        <v>78</v>
      </c>
      <c r="AY518" s="241" t="s">
        <v>141</v>
      </c>
    </row>
    <row r="519" spans="2:65" s="1" customFormat="1" ht="25.5" customHeight="1">
      <c r="B519" s="42"/>
      <c r="C519" s="195" t="s">
        <v>621</v>
      </c>
      <c r="D519" s="195" t="s">
        <v>142</v>
      </c>
      <c r="E519" s="196" t="s">
        <v>622</v>
      </c>
      <c r="F519" s="197" t="s">
        <v>623</v>
      </c>
      <c r="G519" s="198" t="s">
        <v>194</v>
      </c>
      <c r="H519" s="199">
        <v>38</v>
      </c>
      <c r="I519" s="200"/>
      <c r="J519" s="201">
        <f>ROUND(I519*H519,2)</f>
        <v>0</v>
      </c>
      <c r="K519" s="197" t="s">
        <v>169</v>
      </c>
      <c r="L519" s="62"/>
      <c r="M519" s="202" t="s">
        <v>21</v>
      </c>
      <c r="N519" s="217" t="s">
        <v>42</v>
      </c>
      <c r="O519" s="43"/>
      <c r="P519" s="218">
        <f>O519*H519</f>
        <v>0</v>
      </c>
      <c r="Q519" s="218">
        <v>8.0000000000000002E-3</v>
      </c>
      <c r="R519" s="218">
        <f>Q519*H519</f>
        <v>0.30399999999999999</v>
      </c>
      <c r="S519" s="218">
        <v>0</v>
      </c>
      <c r="T519" s="219">
        <f>S519*H519</f>
        <v>0</v>
      </c>
      <c r="AR519" s="25" t="s">
        <v>317</v>
      </c>
      <c r="AT519" s="25" t="s">
        <v>142</v>
      </c>
      <c r="AU519" s="25" t="s">
        <v>80</v>
      </c>
      <c r="AY519" s="25" t="s">
        <v>141</v>
      </c>
      <c r="BE519" s="207">
        <f>IF(N519="základní",J519,0)</f>
        <v>0</v>
      </c>
      <c r="BF519" s="207">
        <f>IF(N519="snížená",J519,0)</f>
        <v>0</v>
      </c>
      <c r="BG519" s="207">
        <f>IF(N519="zákl. přenesená",J519,0)</f>
        <v>0</v>
      </c>
      <c r="BH519" s="207">
        <f>IF(N519="sníž. přenesená",J519,0)</f>
        <v>0</v>
      </c>
      <c r="BI519" s="207">
        <f>IF(N519="nulová",J519,0)</f>
        <v>0</v>
      </c>
      <c r="BJ519" s="25" t="s">
        <v>78</v>
      </c>
      <c r="BK519" s="207">
        <f>ROUND(I519*H519,2)</f>
        <v>0</v>
      </c>
      <c r="BL519" s="25" t="s">
        <v>317</v>
      </c>
      <c r="BM519" s="25" t="s">
        <v>624</v>
      </c>
    </row>
    <row r="520" spans="2:65" s="1" customFormat="1" ht="25.5" customHeight="1">
      <c r="B520" s="42"/>
      <c r="C520" s="195" t="s">
        <v>625</v>
      </c>
      <c r="D520" s="195" t="s">
        <v>142</v>
      </c>
      <c r="E520" s="196" t="s">
        <v>626</v>
      </c>
      <c r="F520" s="197" t="s">
        <v>627</v>
      </c>
      <c r="G520" s="198" t="s">
        <v>194</v>
      </c>
      <c r="H520" s="199">
        <v>38</v>
      </c>
      <c r="I520" s="200"/>
      <c r="J520" s="201">
        <f>ROUND(I520*H520,2)</f>
        <v>0</v>
      </c>
      <c r="K520" s="197" t="s">
        <v>169</v>
      </c>
      <c r="L520" s="62"/>
      <c r="M520" s="202" t="s">
        <v>21</v>
      </c>
      <c r="N520" s="217" t="s">
        <v>42</v>
      </c>
      <c r="O520" s="43"/>
      <c r="P520" s="218">
        <f>O520*H520</f>
        <v>0</v>
      </c>
      <c r="Q520" s="218">
        <v>9.3000000000000005E-4</v>
      </c>
      <c r="R520" s="218">
        <f>Q520*H520</f>
        <v>3.5340000000000003E-2</v>
      </c>
      <c r="S520" s="218">
        <v>0</v>
      </c>
      <c r="T520" s="219">
        <f>S520*H520</f>
        <v>0</v>
      </c>
      <c r="AR520" s="25" t="s">
        <v>317</v>
      </c>
      <c r="AT520" s="25" t="s">
        <v>142</v>
      </c>
      <c r="AU520" s="25" t="s">
        <v>80</v>
      </c>
      <c r="AY520" s="25" t="s">
        <v>141</v>
      </c>
      <c r="BE520" s="207">
        <f>IF(N520="základní",J520,0)</f>
        <v>0</v>
      </c>
      <c r="BF520" s="207">
        <f>IF(N520="snížená",J520,0)</f>
        <v>0</v>
      </c>
      <c r="BG520" s="207">
        <f>IF(N520="zákl. přenesená",J520,0)</f>
        <v>0</v>
      </c>
      <c r="BH520" s="207">
        <f>IF(N520="sníž. přenesená",J520,0)</f>
        <v>0</v>
      </c>
      <c r="BI520" s="207">
        <f>IF(N520="nulová",J520,0)</f>
        <v>0</v>
      </c>
      <c r="BJ520" s="25" t="s">
        <v>78</v>
      </c>
      <c r="BK520" s="207">
        <f>ROUND(I520*H520,2)</f>
        <v>0</v>
      </c>
      <c r="BL520" s="25" t="s">
        <v>317</v>
      </c>
      <c r="BM520" s="25" t="s">
        <v>628</v>
      </c>
    </row>
    <row r="521" spans="2:65" s="1" customFormat="1" ht="16.5" customHeight="1">
      <c r="B521" s="42"/>
      <c r="C521" s="195" t="s">
        <v>629</v>
      </c>
      <c r="D521" s="195" t="s">
        <v>142</v>
      </c>
      <c r="E521" s="196" t="s">
        <v>630</v>
      </c>
      <c r="F521" s="197" t="s">
        <v>631</v>
      </c>
      <c r="G521" s="198" t="s">
        <v>194</v>
      </c>
      <c r="H521" s="199">
        <v>38</v>
      </c>
      <c r="I521" s="200"/>
      <c r="J521" s="201">
        <f>ROUND(I521*H521,2)</f>
        <v>0</v>
      </c>
      <c r="K521" s="197" t="s">
        <v>169</v>
      </c>
      <c r="L521" s="62"/>
      <c r="M521" s="202" t="s">
        <v>21</v>
      </c>
      <c r="N521" s="217" t="s">
        <v>42</v>
      </c>
      <c r="O521" s="43"/>
      <c r="P521" s="218">
        <f>O521*H521</f>
        <v>0</v>
      </c>
      <c r="Q521" s="218">
        <v>2.9999999999999997E-4</v>
      </c>
      <c r="R521" s="218">
        <f>Q521*H521</f>
        <v>1.1399999999999999E-2</v>
      </c>
      <c r="S521" s="218">
        <v>0</v>
      </c>
      <c r="T521" s="219">
        <f>S521*H521</f>
        <v>0</v>
      </c>
      <c r="AR521" s="25" t="s">
        <v>317</v>
      </c>
      <c r="AT521" s="25" t="s">
        <v>142</v>
      </c>
      <c r="AU521" s="25" t="s">
        <v>80</v>
      </c>
      <c r="AY521" s="25" t="s">
        <v>141</v>
      </c>
      <c r="BE521" s="207">
        <f>IF(N521="základní",J521,0)</f>
        <v>0</v>
      </c>
      <c r="BF521" s="207">
        <f>IF(N521="snížená",J521,0)</f>
        <v>0</v>
      </c>
      <c r="BG521" s="207">
        <f>IF(N521="zákl. přenesená",J521,0)</f>
        <v>0</v>
      </c>
      <c r="BH521" s="207">
        <f>IF(N521="sníž. přenesená",J521,0)</f>
        <v>0</v>
      </c>
      <c r="BI521" s="207">
        <f>IF(N521="nulová",J521,0)</f>
        <v>0</v>
      </c>
      <c r="BJ521" s="25" t="s">
        <v>78</v>
      </c>
      <c r="BK521" s="207">
        <f>ROUND(I521*H521,2)</f>
        <v>0</v>
      </c>
      <c r="BL521" s="25" t="s">
        <v>317</v>
      </c>
      <c r="BM521" s="25" t="s">
        <v>632</v>
      </c>
    </row>
    <row r="522" spans="2:65" s="1" customFormat="1" ht="16.5" customHeight="1">
      <c r="B522" s="42"/>
      <c r="C522" s="195" t="s">
        <v>633</v>
      </c>
      <c r="D522" s="195" t="s">
        <v>142</v>
      </c>
      <c r="E522" s="196" t="s">
        <v>634</v>
      </c>
      <c r="F522" s="197" t="s">
        <v>635</v>
      </c>
      <c r="G522" s="198" t="s">
        <v>483</v>
      </c>
      <c r="H522" s="199">
        <v>1.0900000000000001</v>
      </c>
      <c r="I522" s="200"/>
      <c r="J522" s="201">
        <f>ROUND(I522*H522,2)</f>
        <v>0</v>
      </c>
      <c r="K522" s="197" t="s">
        <v>169</v>
      </c>
      <c r="L522" s="62"/>
      <c r="M522" s="202" t="s">
        <v>21</v>
      </c>
      <c r="N522" s="217" t="s">
        <v>42</v>
      </c>
      <c r="O522" s="43"/>
      <c r="P522" s="218">
        <f>O522*H522</f>
        <v>0</v>
      </c>
      <c r="Q522" s="218">
        <v>0</v>
      </c>
      <c r="R522" s="218">
        <f>Q522*H522</f>
        <v>0</v>
      </c>
      <c r="S522" s="218">
        <v>0</v>
      </c>
      <c r="T522" s="219">
        <f>S522*H522</f>
        <v>0</v>
      </c>
      <c r="AR522" s="25" t="s">
        <v>317</v>
      </c>
      <c r="AT522" s="25" t="s">
        <v>142</v>
      </c>
      <c r="AU522" s="25" t="s">
        <v>80</v>
      </c>
      <c r="AY522" s="25" t="s">
        <v>141</v>
      </c>
      <c r="BE522" s="207">
        <f>IF(N522="základní",J522,0)</f>
        <v>0</v>
      </c>
      <c r="BF522" s="207">
        <f>IF(N522="snížená",J522,0)</f>
        <v>0</v>
      </c>
      <c r="BG522" s="207">
        <f>IF(N522="zákl. přenesená",J522,0)</f>
        <v>0</v>
      </c>
      <c r="BH522" s="207">
        <f>IF(N522="sníž. přenesená",J522,0)</f>
        <v>0</v>
      </c>
      <c r="BI522" s="207">
        <f>IF(N522="nulová",J522,0)</f>
        <v>0</v>
      </c>
      <c r="BJ522" s="25" t="s">
        <v>78</v>
      </c>
      <c r="BK522" s="207">
        <f>ROUND(I522*H522,2)</f>
        <v>0</v>
      </c>
      <c r="BL522" s="25" t="s">
        <v>317</v>
      </c>
      <c r="BM522" s="25" t="s">
        <v>636</v>
      </c>
    </row>
    <row r="523" spans="2:65" s="1" customFormat="1" ht="16.5" customHeight="1">
      <c r="B523" s="42"/>
      <c r="C523" s="195" t="s">
        <v>637</v>
      </c>
      <c r="D523" s="195" t="s">
        <v>142</v>
      </c>
      <c r="E523" s="196" t="s">
        <v>638</v>
      </c>
      <c r="F523" s="197" t="s">
        <v>639</v>
      </c>
      <c r="G523" s="198" t="s">
        <v>483</v>
      </c>
      <c r="H523" s="199">
        <v>1.0900000000000001</v>
      </c>
      <c r="I523" s="200"/>
      <c r="J523" s="201">
        <f>ROUND(I523*H523,2)</f>
        <v>0</v>
      </c>
      <c r="K523" s="197" t="s">
        <v>169</v>
      </c>
      <c r="L523" s="62"/>
      <c r="M523" s="202" t="s">
        <v>21</v>
      </c>
      <c r="N523" s="217" t="s">
        <v>42</v>
      </c>
      <c r="O523" s="43"/>
      <c r="P523" s="218">
        <f>O523*H523</f>
        <v>0</v>
      </c>
      <c r="Q523" s="218">
        <v>0</v>
      </c>
      <c r="R523" s="218">
        <f>Q523*H523</f>
        <v>0</v>
      </c>
      <c r="S523" s="218">
        <v>0</v>
      </c>
      <c r="T523" s="219">
        <f>S523*H523</f>
        <v>0</v>
      </c>
      <c r="AR523" s="25" t="s">
        <v>317</v>
      </c>
      <c r="AT523" s="25" t="s">
        <v>142</v>
      </c>
      <c r="AU523" s="25" t="s">
        <v>80</v>
      </c>
      <c r="AY523" s="25" t="s">
        <v>141</v>
      </c>
      <c r="BE523" s="207">
        <f>IF(N523="základní",J523,0)</f>
        <v>0</v>
      </c>
      <c r="BF523" s="207">
        <f>IF(N523="snížená",J523,0)</f>
        <v>0</v>
      </c>
      <c r="BG523" s="207">
        <f>IF(N523="zákl. přenesená",J523,0)</f>
        <v>0</v>
      </c>
      <c r="BH523" s="207">
        <f>IF(N523="sníž. přenesená",J523,0)</f>
        <v>0</v>
      </c>
      <c r="BI523" s="207">
        <f>IF(N523="nulová",J523,0)</f>
        <v>0</v>
      </c>
      <c r="BJ523" s="25" t="s">
        <v>78</v>
      </c>
      <c r="BK523" s="207">
        <f>ROUND(I523*H523,2)</f>
        <v>0</v>
      </c>
      <c r="BL523" s="25" t="s">
        <v>317</v>
      </c>
      <c r="BM523" s="25" t="s">
        <v>640</v>
      </c>
    </row>
    <row r="524" spans="2:65" s="10" customFormat="1" ht="29.85" customHeight="1">
      <c r="B524" s="181"/>
      <c r="C524" s="182"/>
      <c r="D524" s="183" t="s">
        <v>70</v>
      </c>
      <c r="E524" s="215" t="s">
        <v>641</v>
      </c>
      <c r="F524" s="215" t="s">
        <v>642</v>
      </c>
      <c r="G524" s="182"/>
      <c r="H524" s="182"/>
      <c r="I524" s="185"/>
      <c r="J524" s="216">
        <f>BK524</f>
        <v>0</v>
      </c>
      <c r="K524" s="182"/>
      <c r="L524" s="187"/>
      <c r="M524" s="188"/>
      <c r="N524" s="189"/>
      <c r="O524" s="189"/>
      <c r="P524" s="190">
        <f>SUM(P525:P549)</f>
        <v>0</v>
      </c>
      <c r="Q524" s="189"/>
      <c r="R524" s="190">
        <f>SUM(R525:R549)</f>
        <v>0.59036480000000002</v>
      </c>
      <c r="S524" s="189"/>
      <c r="T524" s="191">
        <f>SUM(T525:T549)</f>
        <v>0</v>
      </c>
      <c r="AR524" s="192" t="s">
        <v>80</v>
      </c>
      <c r="AT524" s="193" t="s">
        <v>70</v>
      </c>
      <c r="AU524" s="193" t="s">
        <v>78</v>
      </c>
      <c r="AY524" s="192" t="s">
        <v>141</v>
      </c>
      <c r="BK524" s="194">
        <f>SUM(BK525:BK549)</f>
        <v>0</v>
      </c>
    </row>
    <row r="525" spans="2:65" s="1" customFormat="1" ht="16.5" customHeight="1">
      <c r="B525" s="42"/>
      <c r="C525" s="195" t="s">
        <v>643</v>
      </c>
      <c r="D525" s="195" t="s">
        <v>142</v>
      </c>
      <c r="E525" s="196" t="s">
        <v>644</v>
      </c>
      <c r="F525" s="197" t="s">
        <v>645</v>
      </c>
      <c r="G525" s="198" t="s">
        <v>194</v>
      </c>
      <c r="H525" s="199">
        <v>24</v>
      </c>
      <c r="I525" s="200"/>
      <c r="J525" s="201">
        <f>ROUND(I525*H525,2)</f>
        <v>0</v>
      </c>
      <c r="K525" s="197" t="s">
        <v>169</v>
      </c>
      <c r="L525" s="62"/>
      <c r="M525" s="202" t="s">
        <v>21</v>
      </c>
      <c r="N525" s="217" t="s">
        <v>42</v>
      </c>
      <c r="O525" s="43"/>
      <c r="P525" s="218">
        <f>O525*H525</f>
        <v>0</v>
      </c>
      <c r="Q525" s="218">
        <v>2.1000000000000001E-4</v>
      </c>
      <c r="R525" s="218">
        <f>Q525*H525</f>
        <v>5.0400000000000002E-3</v>
      </c>
      <c r="S525" s="218">
        <v>0</v>
      </c>
      <c r="T525" s="219">
        <f>S525*H525</f>
        <v>0</v>
      </c>
      <c r="AR525" s="25" t="s">
        <v>317</v>
      </c>
      <c r="AT525" s="25" t="s">
        <v>142</v>
      </c>
      <c r="AU525" s="25" t="s">
        <v>80</v>
      </c>
      <c r="AY525" s="25" t="s">
        <v>141</v>
      </c>
      <c r="BE525" s="207">
        <f>IF(N525="základní",J525,0)</f>
        <v>0</v>
      </c>
      <c r="BF525" s="207">
        <f>IF(N525="snížená",J525,0)</f>
        <v>0</v>
      </c>
      <c r="BG525" s="207">
        <f>IF(N525="zákl. přenesená",J525,0)</f>
        <v>0</v>
      </c>
      <c r="BH525" s="207">
        <f>IF(N525="sníž. přenesená",J525,0)</f>
        <v>0</v>
      </c>
      <c r="BI525" s="207">
        <f>IF(N525="nulová",J525,0)</f>
        <v>0</v>
      </c>
      <c r="BJ525" s="25" t="s">
        <v>78</v>
      </c>
      <c r="BK525" s="207">
        <f>ROUND(I525*H525,2)</f>
        <v>0</v>
      </c>
      <c r="BL525" s="25" t="s">
        <v>317</v>
      </c>
      <c r="BM525" s="25" t="s">
        <v>646</v>
      </c>
    </row>
    <row r="526" spans="2:65" s="1" customFormat="1" ht="16.5" customHeight="1">
      <c r="B526" s="42"/>
      <c r="C526" s="195" t="s">
        <v>647</v>
      </c>
      <c r="D526" s="195" t="s">
        <v>142</v>
      </c>
      <c r="E526" s="196" t="s">
        <v>648</v>
      </c>
      <c r="F526" s="197" t="s">
        <v>649</v>
      </c>
      <c r="G526" s="198" t="s">
        <v>194</v>
      </c>
      <c r="H526" s="199">
        <v>1607.38</v>
      </c>
      <c r="I526" s="200"/>
      <c r="J526" s="201">
        <f>ROUND(I526*H526,2)</f>
        <v>0</v>
      </c>
      <c r="K526" s="197" t="s">
        <v>169</v>
      </c>
      <c r="L526" s="62"/>
      <c r="M526" s="202" t="s">
        <v>21</v>
      </c>
      <c r="N526" s="217" t="s">
        <v>42</v>
      </c>
      <c r="O526" s="43"/>
      <c r="P526" s="218">
        <f>O526*H526</f>
        <v>0</v>
      </c>
      <c r="Q526" s="218">
        <v>8.0000000000000007E-5</v>
      </c>
      <c r="R526" s="218">
        <f>Q526*H526</f>
        <v>0.12859040000000002</v>
      </c>
      <c r="S526" s="218">
        <v>0</v>
      </c>
      <c r="T526" s="219">
        <f>S526*H526</f>
        <v>0</v>
      </c>
      <c r="AR526" s="25" t="s">
        <v>317</v>
      </c>
      <c r="AT526" s="25" t="s">
        <v>142</v>
      </c>
      <c r="AU526" s="25" t="s">
        <v>80</v>
      </c>
      <c r="AY526" s="25" t="s">
        <v>141</v>
      </c>
      <c r="BE526" s="207">
        <f>IF(N526="základní",J526,0)</f>
        <v>0</v>
      </c>
      <c r="BF526" s="207">
        <f>IF(N526="snížená",J526,0)</f>
        <v>0</v>
      </c>
      <c r="BG526" s="207">
        <f>IF(N526="zákl. přenesená",J526,0)</f>
        <v>0</v>
      </c>
      <c r="BH526" s="207">
        <f>IF(N526="sníž. přenesená",J526,0)</f>
        <v>0</v>
      </c>
      <c r="BI526" s="207">
        <f>IF(N526="nulová",J526,0)</f>
        <v>0</v>
      </c>
      <c r="BJ526" s="25" t="s">
        <v>78</v>
      </c>
      <c r="BK526" s="207">
        <f>ROUND(I526*H526,2)</f>
        <v>0</v>
      </c>
      <c r="BL526" s="25" t="s">
        <v>317</v>
      </c>
      <c r="BM526" s="25" t="s">
        <v>650</v>
      </c>
    </row>
    <row r="527" spans="2:65" s="13" customFormat="1" ht="27">
      <c r="B527" s="231"/>
      <c r="C527" s="232"/>
      <c r="D527" s="222" t="s">
        <v>172</v>
      </c>
      <c r="E527" s="233" t="s">
        <v>21</v>
      </c>
      <c r="F527" s="234" t="s">
        <v>651</v>
      </c>
      <c r="G527" s="232"/>
      <c r="H527" s="235">
        <v>1131.96</v>
      </c>
      <c r="I527" s="236"/>
      <c r="J527" s="232"/>
      <c r="K527" s="232"/>
      <c r="L527" s="237"/>
      <c r="M527" s="238"/>
      <c r="N527" s="239"/>
      <c r="O527" s="239"/>
      <c r="P527" s="239"/>
      <c r="Q527" s="239"/>
      <c r="R527" s="239"/>
      <c r="S527" s="239"/>
      <c r="T527" s="240"/>
      <c r="AT527" s="241" t="s">
        <v>172</v>
      </c>
      <c r="AU527" s="241" t="s">
        <v>80</v>
      </c>
      <c r="AV527" s="13" t="s">
        <v>80</v>
      </c>
      <c r="AW527" s="13" t="s">
        <v>35</v>
      </c>
      <c r="AX527" s="13" t="s">
        <v>71</v>
      </c>
      <c r="AY527" s="241" t="s">
        <v>141</v>
      </c>
    </row>
    <row r="528" spans="2:65" s="13" customFormat="1">
      <c r="B528" s="231"/>
      <c r="C528" s="232"/>
      <c r="D528" s="222" t="s">
        <v>172</v>
      </c>
      <c r="E528" s="233" t="s">
        <v>21</v>
      </c>
      <c r="F528" s="234" t="s">
        <v>652</v>
      </c>
      <c r="G528" s="232"/>
      <c r="H528" s="235">
        <v>475.42</v>
      </c>
      <c r="I528" s="236"/>
      <c r="J528" s="232"/>
      <c r="K528" s="232"/>
      <c r="L528" s="237"/>
      <c r="M528" s="238"/>
      <c r="N528" s="239"/>
      <c r="O528" s="239"/>
      <c r="P528" s="239"/>
      <c r="Q528" s="239"/>
      <c r="R528" s="239"/>
      <c r="S528" s="239"/>
      <c r="T528" s="240"/>
      <c r="AT528" s="241" t="s">
        <v>172</v>
      </c>
      <c r="AU528" s="241" t="s">
        <v>80</v>
      </c>
      <c r="AV528" s="13" t="s">
        <v>80</v>
      </c>
      <c r="AW528" s="13" t="s">
        <v>35</v>
      </c>
      <c r="AX528" s="13" t="s">
        <v>71</v>
      </c>
      <c r="AY528" s="241" t="s">
        <v>141</v>
      </c>
    </row>
    <row r="529" spans="2:65" s="14" customFormat="1">
      <c r="B529" s="242"/>
      <c r="C529" s="243"/>
      <c r="D529" s="222" t="s">
        <v>172</v>
      </c>
      <c r="E529" s="244" t="s">
        <v>21</v>
      </c>
      <c r="F529" s="245" t="s">
        <v>176</v>
      </c>
      <c r="G529" s="243"/>
      <c r="H529" s="246">
        <v>1607.38</v>
      </c>
      <c r="I529" s="247"/>
      <c r="J529" s="243"/>
      <c r="K529" s="243"/>
      <c r="L529" s="248"/>
      <c r="M529" s="249"/>
      <c r="N529" s="250"/>
      <c r="O529" s="250"/>
      <c r="P529" s="250"/>
      <c r="Q529" s="250"/>
      <c r="R529" s="250"/>
      <c r="S529" s="250"/>
      <c r="T529" s="251"/>
      <c r="AT529" s="252" t="s">
        <v>172</v>
      </c>
      <c r="AU529" s="252" t="s">
        <v>80</v>
      </c>
      <c r="AV529" s="14" t="s">
        <v>170</v>
      </c>
      <c r="AW529" s="14" t="s">
        <v>35</v>
      </c>
      <c r="AX529" s="14" t="s">
        <v>78</v>
      </c>
      <c r="AY529" s="252" t="s">
        <v>141</v>
      </c>
    </row>
    <row r="530" spans="2:65" s="1" customFormat="1" ht="16.5" customHeight="1">
      <c r="B530" s="42"/>
      <c r="C530" s="195" t="s">
        <v>653</v>
      </c>
      <c r="D530" s="195" t="s">
        <v>142</v>
      </c>
      <c r="E530" s="196" t="s">
        <v>654</v>
      </c>
      <c r="F530" s="197" t="s">
        <v>655</v>
      </c>
      <c r="G530" s="198" t="s">
        <v>194</v>
      </c>
      <c r="H530" s="199">
        <v>1607.38</v>
      </c>
      <c r="I530" s="200"/>
      <c r="J530" s="201">
        <f>ROUND(I530*H530,2)</f>
        <v>0</v>
      </c>
      <c r="K530" s="197" t="s">
        <v>169</v>
      </c>
      <c r="L530" s="62"/>
      <c r="M530" s="202" t="s">
        <v>21</v>
      </c>
      <c r="N530" s="217" t="s">
        <v>42</v>
      </c>
      <c r="O530" s="43"/>
      <c r="P530" s="218">
        <f>O530*H530</f>
        <v>0</v>
      </c>
      <c r="Q530" s="218">
        <v>0</v>
      </c>
      <c r="R530" s="218">
        <f>Q530*H530</f>
        <v>0</v>
      </c>
      <c r="S530" s="218">
        <v>0</v>
      </c>
      <c r="T530" s="219">
        <f>S530*H530</f>
        <v>0</v>
      </c>
      <c r="AR530" s="25" t="s">
        <v>317</v>
      </c>
      <c r="AT530" s="25" t="s">
        <v>142</v>
      </c>
      <c r="AU530" s="25" t="s">
        <v>80</v>
      </c>
      <c r="AY530" s="25" t="s">
        <v>141</v>
      </c>
      <c r="BE530" s="207">
        <f>IF(N530="základní",J530,0)</f>
        <v>0</v>
      </c>
      <c r="BF530" s="207">
        <f>IF(N530="snížená",J530,0)</f>
        <v>0</v>
      </c>
      <c r="BG530" s="207">
        <f>IF(N530="zákl. přenesená",J530,0)</f>
        <v>0</v>
      </c>
      <c r="BH530" s="207">
        <f>IF(N530="sníž. přenesená",J530,0)</f>
        <v>0</v>
      </c>
      <c r="BI530" s="207">
        <f>IF(N530="nulová",J530,0)</f>
        <v>0</v>
      </c>
      <c r="BJ530" s="25" t="s">
        <v>78</v>
      </c>
      <c r="BK530" s="207">
        <f>ROUND(I530*H530,2)</f>
        <v>0</v>
      </c>
      <c r="BL530" s="25" t="s">
        <v>317</v>
      </c>
      <c r="BM530" s="25" t="s">
        <v>656</v>
      </c>
    </row>
    <row r="531" spans="2:65" s="13" customFormat="1">
      <c r="B531" s="231"/>
      <c r="C531" s="232"/>
      <c r="D531" s="222" t="s">
        <v>172</v>
      </c>
      <c r="E531" s="233" t="s">
        <v>21</v>
      </c>
      <c r="F531" s="234" t="s">
        <v>657</v>
      </c>
      <c r="G531" s="232"/>
      <c r="H531" s="235">
        <v>1131.96</v>
      </c>
      <c r="I531" s="236"/>
      <c r="J531" s="232"/>
      <c r="K531" s="232"/>
      <c r="L531" s="237"/>
      <c r="M531" s="238"/>
      <c r="N531" s="239"/>
      <c r="O531" s="239"/>
      <c r="P531" s="239"/>
      <c r="Q531" s="239"/>
      <c r="R531" s="239"/>
      <c r="S531" s="239"/>
      <c r="T531" s="240"/>
      <c r="AT531" s="241" t="s">
        <v>172</v>
      </c>
      <c r="AU531" s="241" t="s">
        <v>80</v>
      </c>
      <c r="AV531" s="13" t="s">
        <v>80</v>
      </c>
      <c r="AW531" s="13" t="s">
        <v>35</v>
      </c>
      <c r="AX531" s="13" t="s">
        <v>71</v>
      </c>
      <c r="AY531" s="241" t="s">
        <v>141</v>
      </c>
    </row>
    <row r="532" spans="2:65" s="13" customFormat="1">
      <c r="B532" s="231"/>
      <c r="C532" s="232"/>
      <c r="D532" s="222" t="s">
        <v>172</v>
      </c>
      <c r="E532" s="233" t="s">
        <v>21</v>
      </c>
      <c r="F532" s="234" t="s">
        <v>658</v>
      </c>
      <c r="G532" s="232"/>
      <c r="H532" s="235">
        <v>475.42</v>
      </c>
      <c r="I532" s="236"/>
      <c r="J532" s="232"/>
      <c r="K532" s="232"/>
      <c r="L532" s="237"/>
      <c r="M532" s="238"/>
      <c r="N532" s="239"/>
      <c r="O532" s="239"/>
      <c r="P532" s="239"/>
      <c r="Q532" s="239"/>
      <c r="R532" s="239"/>
      <c r="S532" s="239"/>
      <c r="T532" s="240"/>
      <c r="AT532" s="241" t="s">
        <v>172</v>
      </c>
      <c r="AU532" s="241" t="s">
        <v>80</v>
      </c>
      <c r="AV532" s="13" t="s">
        <v>80</v>
      </c>
      <c r="AW532" s="13" t="s">
        <v>35</v>
      </c>
      <c r="AX532" s="13" t="s">
        <v>71</v>
      </c>
      <c r="AY532" s="241" t="s">
        <v>141</v>
      </c>
    </row>
    <row r="533" spans="2:65" s="14" customFormat="1">
      <c r="B533" s="242"/>
      <c r="C533" s="243"/>
      <c r="D533" s="222" t="s">
        <v>172</v>
      </c>
      <c r="E533" s="244" t="s">
        <v>21</v>
      </c>
      <c r="F533" s="245" t="s">
        <v>176</v>
      </c>
      <c r="G533" s="243"/>
      <c r="H533" s="246">
        <v>1607.38</v>
      </c>
      <c r="I533" s="247"/>
      <c r="J533" s="243"/>
      <c r="K533" s="243"/>
      <c r="L533" s="248"/>
      <c r="M533" s="249"/>
      <c r="N533" s="250"/>
      <c r="O533" s="250"/>
      <c r="P533" s="250"/>
      <c r="Q533" s="250"/>
      <c r="R533" s="250"/>
      <c r="S533" s="250"/>
      <c r="T533" s="251"/>
      <c r="AT533" s="252" t="s">
        <v>172</v>
      </c>
      <c r="AU533" s="252" t="s">
        <v>80</v>
      </c>
      <c r="AV533" s="14" t="s">
        <v>170</v>
      </c>
      <c r="AW533" s="14" t="s">
        <v>35</v>
      </c>
      <c r="AX533" s="14" t="s">
        <v>78</v>
      </c>
      <c r="AY533" s="252" t="s">
        <v>141</v>
      </c>
    </row>
    <row r="534" spans="2:65" s="1" customFormat="1" ht="16.5" customHeight="1">
      <c r="B534" s="42"/>
      <c r="C534" s="195" t="s">
        <v>659</v>
      </c>
      <c r="D534" s="195" t="s">
        <v>142</v>
      </c>
      <c r="E534" s="196" t="s">
        <v>660</v>
      </c>
      <c r="F534" s="197" t="s">
        <v>661</v>
      </c>
      <c r="G534" s="198" t="s">
        <v>194</v>
      </c>
      <c r="H534" s="199">
        <v>1607.38</v>
      </c>
      <c r="I534" s="200"/>
      <c r="J534" s="201">
        <f>ROUND(I534*H534,2)</f>
        <v>0</v>
      </c>
      <c r="K534" s="197" t="s">
        <v>169</v>
      </c>
      <c r="L534" s="62"/>
      <c r="M534" s="202" t="s">
        <v>21</v>
      </c>
      <c r="N534" s="217" t="s">
        <v>42</v>
      </c>
      <c r="O534" s="43"/>
      <c r="P534" s="218">
        <f>O534*H534</f>
        <v>0</v>
      </c>
      <c r="Q534" s="218">
        <v>1.2E-4</v>
      </c>
      <c r="R534" s="218">
        <f>Q534*H534</f>
        <v>0.19288560000000002</v>
      </c>
      <c r="S534" s="218">
        <v>0</v>
      </c>
      <c r="T534" s="219">
        <f>S534*H534</f>
        <v>0</v>
      </c>
      <c r="AR534" s="25" t="s">
        <v>317</v>
      </c>
      <c r="AT534" s="25" t="s">
        <v>142</v>
      </c>
      <c r="AU534" s="25" t="s">
        <v>80</v>
      </c>
      <c r="AY534" s="25" t="s">
        <v>141</v>
      </c>
      <c r="BE534" s="207">
        <f>IF(N534="základní",J534,0)</f>
        <v>0</v>
      </c>
      <c r="BF534" s="207">
        <f>IF(N534="snížená",J534,0)</f>
        <v>0</v>
      </c>
      <c r="BG534" s="207">
        <f>IF(N534="zákl. přenesená",J534,0)</f>
        <v>0</v>
      </c>
      <c r="BH534" s="207">
        <f>IF(N534="sníž. přenesená",J534,0)</f>
        <v>0</v>
      </c>
      <c r="BI534" s="207">
        <f>IF(N534="nulová",J534,0)</f>
        <v>0</v>
      </c>
      <c r="BJ534" s="25" t="s">
        <v>78</v>
      </c>
      <c r="BK534" s="207">
        <f>ROUND(I534*H534,2)</f>
        <v>0</v>
      </c>
      <c r="BL534" s="25" t="s">
        <v>317</v>
      </c>
      <c r="BM534" s="25" t="s">
        <v>662</v>
      </c>
    </row>
    <row r="535" spans="2:65" s="13" customFormat="1">
      <c r="B535" s="231"/>
      <c r="C535" s="232"/>
      <c r="D535" s="222" t="s">
        <v>172</v>
      </c>
      <c r="E535" s="233" t="s">
        <v>21</v>
      </c>
      <c r="F535" s="234" t="s">
        <v>657</v>
      </c>
      <c r="G535" s="232"/>
      <c r="H535" s="235">
        <v>1131.96</v>
      </c>
      <c r="I535" s="236"/>
      <c r="J535" s="232"/>
      <c r="K535" s="232"/>
      <c r="L535" s="237"/>
      <c r="M535" s="238"/>
      <c r="N535" s="239"/>
      <c r="O535" s="239"/>
      <c r="P535" s="239"/>
      <c r="Q535" s="239"/>
      <c r="R535" s="239"/>
      <c r="S535" s="239"/>
      <c r="T535" s="240"/>
      <c r="AT535" s="241" t="s">
        <v>172</v>
      </c>
      <c r="AU535" s="241" t="s">
        <v>80</v>
      </c>
      <c r="AV535" s="13" t="s">
        <v>80</v>
      </c>
      <c r="AW535" s="13" t="s">
        <v>35</v>
      </c>
      <c r="AX535" s="13" t="s">
        <v>71</v>
      </c>
      <c r="AY535" s="241" t="s">
        <v>141</v>
      </c>
    </row>
    <row r="536" spans="2:65" s="13" customFormat="1">
      <c r="B536" s="231"/>
      <c r="C536" s="232"/>
      <c r="D536" s="222" t="s">
        <v>172</v>
      </c>
      <c r="E536" s="233" t="s">
        <v>21</v>
      </c>
      <c r="F536" s="234" t="s">
        <v>658</v>
      </c>
      <c r="G536" s="232"/>
      <c r="H536" s="235">
        <v>475.42</v>
      </c>
      <c r="I536" s="236"/>
      <c r="J536" s="232"/>
      <c r="K536" s="232"/>
      <c r="L536" s="237"/>
      <c r="M536" s="238"/>
      <c r="N536" s="239"/>
      <c r="O536" s="239"/>
      <c r="P536" s="239"/>
      <c r="Q536" s="239"/>
      <c r="R536" s="239"/>
      <c r="S536" s="239"/>
      <c r="T536" s="240"/>
      <c r="AT536" s="241" t="s">
        <v>172</v>
      </c>
      <c r="AU536" s="241" t="s">
        <v>80</v>
      </c>
      <c r="AV536" s="13" t="s">
        <v>80</v>
      </c>
      <c r="AW536" s="13" t="s">
        <v>35</v>
      </c>
      <c r="AX536" s="13" t="s">
        <v>71</v>
      </c>
      <c r="AY536" s="241" t="s">
        <v>141</v>
      </c>
    </row>
    <row r="537" spans="2:65" s="14" customFormat="1">
      <c r="B537" s="242"/>
      <c r="C537" s="243"/>
      <c r="D537" s="222" t="s">
        <v>172</v>
      </c>
      <c r="E537" s="244" t="s">
        <v>21</v>
      </c>
      <c r="F537" s="245" t="s">
        <v>176</v>
      </c>
      <c r="G537" s="243"/>
      <c r="H537" s="246">
        <v>1607.38</v>
      </c>
      <c r="I537" s="247"/>
      <c r="J537" s="243"/>
      <c r="K537" s="243"/>
      <c r="L537" s="248"/>
      <c r="M537" s="249"/>
      <c r="N537" s="250"/>
      <c r="O537" s="250"/>
      <c r="P537" s="250"/>
      <c r="Q537" s="250"/>
      <c r="R537" s="250"/>
      <c r="S537" s="250"/>
      <c r="T537" s="251"/>
      <c r="AT537" s="252" t="s">
        <v>172</v>
      </c>
      <c r="AU537" s="252" t="s">
        <v>80</v>
      </c>
      <c r="AV537" s="14" t="s">
        <v>170</v>
      </c>
      <c r="AW537" s="14" t="s">
        <v>35</v>
      </c>
      <c r="AX537" s="14" t="s">
        <v>78</v>
      </c>
      <c r="AY537" s="252" t="s">
        <v>141</v>
      </c>
    </row>
    <row r="538" spans="2:65" s="1" customFormat="1" ht="16.5" customHeight="1">
      <c r="B538" s="42"/>
      <c r="C538" s="195" t="s">
        <v>663</v>
      </c>
      <c r="D538" s="195" t="s">
        <v>142</v>
      </c>
      <c r="E538" s="196" t="s">
        <v>664</v>
      </c>
      <c r="F538" s="197" t="s">
        <v>665</v>
      </c>
      <c r="G538" s="198" t="s">
        <v>194</v>
      </c>
      <c r="H538" s="199">
        <v>1607.38</v>
      </c>
      <c r="I538" s="200"/>
      <c r="J538" s="201">
        <f>ROUND(I538*H538,2)</f>
        <v>0</v>
      </c>
      <c r="K538" s="197" t="s">
        <v>169</v>
      </c>
      <c r="L538" s="62"/>
      <c r="M538" s="202" t="s">
        <v>21</v>
      </c>
      <c r="N538" s="217" t="s">
        <v>42</v>
      </c>
      <c r="O538" s="43"/>
      <c r="P538" s="218">
        <f>O538*H538</f>
        <v>0</v>
      </c>
      <c r="Q538" s="218">
        <v>1.2E-4</v>
      </c>
      <c r="R538" s="218">
        <f>Q538*H538</f>
        <v>0.19288560000000002</v>
      </c>
      <c r="S538" s="218">
        <v>0</v>
      </c>
      <c r="T538" s="219">
        <f>S538*H538</f>
        <v>0</v>
      </c>
      <c r="AR538" s="25" t="s">
        <v>317</v>
      </c>
      <c r="AT538" s="25" t="s">
        <v>142</v>
      </c>
      <c r="AU538" s="25" t="s">
        <v>80</v>
      </c>
      <c r="AY538" s="25" t="s">
        <v>141</v>
      </c>
      <c r="BE538" s="207">
        <f>IF(N538="základní",J538,0)</f>
        <v>0</v>
      </c>
      <c r="BF538" s="207">
        <f>IF(N538="snížená",J538,0)</f>
        <v>0</v>
      </c>
      <c r="BG538" s="207">
        <f>IF(N538="zákl. přenesená",J538,0)</f>
        <v>0</v>
      </c>
      <c r="BH538" s="207">
        <f>IF(N538="sníž. přenesená",J538,0)</f>
        <v>0</v>
      </c>
      <c r="BI538" s="207">
        <f>IF(N538="nulová",J538,0)</f>
        <v>0</v>
      </c>
      <c r="BJ538" s="25" t="s">
        <v>78</v>
      </c>
      <c r="BK538" s="207">
        <f>ROUND(I538*H538,2)</f>
        <v>0</v>
      </c>
      <c r="BL538" s="25" t="s">
        <v>317</v>
      </c>
      <c r="BM538" s="25" t="s">
        <v>666</v>
      </c>
    </row>
    <row r="539" spans="2:65" s="13" customFormat="1">
      <c r="B539" s="231"/>
      <c r="C539" s="232"/>
      <c r="D539" s="222" t="s">
        <v>172</v>
      </c>
      <c r="E539" s="233" t="s">
        <v>21</v>
      </c>
      <c r="F539" s="234" t="s">
        <v>657</v>
      </c>
      <c r="G539" s="232"/>
      <c r="H539" s="235">
        <v>1131.96</v>
      </c>
      <c r="I539" s="236"/>
      <c r="J539" s="232"/>
      <c r="K539" s="232"/>
      <c r="L539" s="237"/>
      <c r="M539" s="238"/>
      <c r="N539" s="239"/>
      <c r="O539" s="239"/>
      <c r="P539" s="239"/>
      <c r="Q539" s="239"/>
      <c r="R539" s="239"/>
      <c r="S539" s="239"/>
      <c r="T539" s="240"/>
      <c r="AT539" s="241" t="s">
        <v>172</v>
      </c>
      <c r="AU539" s="241" t="s">
        <v>80</v>
      </c>
      <c r="AV539" s="13" t="s">
        <v>80</v>
      </c>
      <c r="AW539" s="13" t="s">
        <v>35</v>
      </c>
      <c r="AX539" s="13" t="s">
        <v>71</v>
      </c>
      <c r="AY539" s="241" t="s">
        <v>141</v>
      </c>
    </row>
    <row r="540" spans="2:65" s="13" customFormat="1">
      <c r="B540" s="231"/>
      <c r="C540" s="232"/>
      <c r="D540" s="222" t="s">
        <v>172</v>
      </c>
      <c r="E540" s="233" t="s">
        <v>21</v>
      </c>
      <c r="F540" s="234" t="s">
        <v>658</v>
      </c>
      <c r="G540" s="232"/>
      <c r="H540" s="235">
        <v>475.42</v>
      </c>
      <c r="I540" s="236"/>
      <c r="J540" s="232"/>
      <c r="K540" s="232"/>
      <c r="L540" s="237"/>
      <c r="M540" s="238"/>
      <c r="N540" s="239"/>
      <c r="O540" s="239"/>
      <c r="P540" s="239"/>
      <c r="Q540" s="239"/>
      <c r="R540" s="239"/>
      <c r="S540" s="239"/>
      <c r="T540" s="240"/>
      <c r="AT540" s="241" t="s">
        <v>172</v>
      </c>
      <c r="AU540" s="241" t="s">
        <v>80</v>
      </c>
      <c r="AV540" s="13" t="s">
        <v>80</v>
      </c>
      <c r="AW540" s="13" t="s">
        <v>35</v>
      </c>
      <c r="AX540" s="13" t="s">
        <v>71</v>
      </c>
      <c r="AY540" s="241" t="s">
        <v>141</v>
      </c>
    </row>
    <row r="541" spans="2:65" s="14" customFormat="1">
      <c r="B541" s="242"/>
      <c r="C541" s="243"/>
      <c r="D541" s="222" t="s">
        <v>172</v>
      </c>
      <c r="E541" s="244" t="s">
        <v>21</v>
      </c>
      <c r="F541" s="245" t="s">
        <v>176</v>
      </c>
      <c r="G541" s="243"/>
      <c r="H541" s="246">
        <v>1607.38</v>
      </c>
      <c r="I541" s="247"/>
      <c r="J541" s="243"/>
      <c r="K541" s="243"/>
      <c r="L541" s="248"/>
      <c r="M541" s="249"/>
      <c r="N541" s="250"/>
      <c r="O541" s="250"/>
      <c r="P541" s="250"/>
      <c r="Q541" s="250"/>
      <c r="R541" s="250"/>
      <c r="S541" s="250"/>
      <c r="T541" s="251"/>
      <c r="AT541" s="252" t="s">
        <v>172</v>
      </c>
      <c r="AU541" s="252" t="s">
        <v>80</v>
      </c>
      <c r="AV541" s="14" t="s">
        <v>170</v>
      </c>
      <c r="AW541" s="14" t="s">
        <v>35</v>
      </c>
      <c r="AX541" s="14" t="s">
        <v>78</v>
      </c>
      <c r="AY541" s="252" t="s">
        <v>141</v>
      </c>
    </row>
    <row r="542" spans="2:65" s="1" customFormat="1" ht="25.5" customHeight="1">
      <c r="B542" s="42"/>
      <c r="C542" s="195" t="s">
        <v>667</v>
      </c>
      <c r="D542" s="195" t="s">
        <v>142</v>
      </c>
      <c r="E542" s="196" t="s">
        <v>668</v>
      </c>
      <c r="F542" s="197" t="s">
        <v>669</v>
      </c>
      <c r="G542" s="198" t="s">
        <v>194</v>
      </c>
      <c r="H542" s="199">
        <v>147.84</v>
      </c>
      <c r="I542" s="200"/>
      <c r="J542" s="201">
        <f>ROUND(I542*H542,2)</f>
        <v>0</v>
      </c>
      <c r="K542" s="197" t="s">
        <v>169</v>
      </c>
      <c r="L542" s="62"/>
      <c r="M542" s="202" t="s">
        <v>21</v>
      </c>
      <c r="N542" s="217" t="s">
        <v>42</v>
      </c>
      <c r="O542" s="43"/>
      <c r="P542" s="218">
        <f>O542*H542</f>
        <v>0</v>
      </c>
      <c r="Q542" s="218">
        <v>8.0000000000000007E-5</v>
      </c>
      <c r="R542" s="218">
        <f>Q542*H542</f>
        <v>1.1827200000000001E-2</v>
      </c>
      <c r="S542" s="218">
        <v>0</v>
      </c>
      <c r="T542" s="219">
        <f>S542*H542</f>
        <v>0</v>
      </c>
      <c r="AR542" s="25" t="s">
        <v>317</v>
      </c>
      <c r="AT542" s="25" t="s">
        <v>142</v>
      </c>
      <c r="AU542" s="25" t="s">
        <v>80</v>
      </c>
      <c r="AY542" s="25" t="s">
        <v>141</v>
      </c>
      <c r="BE542" s="207">
        <f>IF(N542="základní",J542,0)</f>
        <v>0</v>
      </c>
      <c r="BF542" s="207">
        <f>IF(N542="snížená",J542,0)</f>
        <v>0</v>
      </c>
      <c r="BG542" s="207">
        <f>IF(N542="zákl. přenesená",J542,0)</f>
        <v>0</v>
      </c>
      <c r="BH542" s="207">
        <f>IF(N542="sníž. přenesená",J542,0)</f>
        <v>0</v>
      </c>
      <c r="BI542" s="207">
        <f>IF(N542="nulová",J542,0)</f>
        <v>0</v>
      </c>
      <c r="BJ542" s="25" t="s">
        <v>78</v>
      </c>
      <c r="BK542" s="207">
        <f>ROUND(I542*H542,2)</f>
        <v>0</v>
      </c>
      <c r="BL542" s="25" t="s">
        <v>317</v>
      </c>
      <c r="BM542" s="25" t="s">
        <v>670</v>
      </c>
    </row>
    <row r="543" spans="2:65" s="13" customFormat="1">
      <c r="B543" s="231"/>
      <c r="C543" s="232"/>
      <c r="D543" s="222" t="s">
        <v>172</v>
      </c>
      <c r="E543" s="233" t="s">
        <v>21</v>
      </c>
      <c r="F543" s="234" t="s">
        <v>671</v>
      </c>
      <c r="G543" s="232"/>
      <c r="H543" s="235">
        <v>147.84</v>
      </c>
      <c r="I543" s="236"/>
      <c r="J543" s="232"/>
      <c r="K543" s="232"/>
      <c r="L543" s="237"/>
      <c r="M543" s="238"/>
      <c r="N543" s="239"/>
      <c r="O543" s="239"/>
      <c r="P543" s="239"/>
      <c r="Q543" s="239"/>
      <c r="R543" s="239"/>
      <c r="S543" s="239"/>
      <c r="T543" s="240"/>
      <c r="AT543" s="241" t="s">
        <v>172</v>
      </c>
      <c r="AU543" s="241" t="s">
        <v>80</v>
      </c>
      <c r="AV543" s="13" t="s">
        <v>80</v>
      </c>
      <c r="AW543" s="13" t="s">
        <v>35</v>
      </c>
      <c r="AX543" s="13" t="s">
        <v>78</v>
      </c>
      <c r="AY543" s="241" t="s">
        <v>141</v>
      </c>
    </row>
    <row r="544" spans="2:65" s="1" customFormat="1" ht="16.5" customHeight="1">
      <c r="B544" s="42"/>
      <c r="C544" s="195" t="s">
        <v>672</v>
      </c>
      <c r="D544" s="195" t="s">
        <v>142</v>
      </c>
      <c r="E544" s="196" t="s">
        <v>673</v>
      </c>
      <c r="F544" s="197" t="s">
        <v>674</v>
      </c>
      <c r="G544" s="198" t="s">
        <v>194</v>
      </c>
      <c r="H544" s="199">
        <v>147.84</v>
      </c>
      <c r="I544" s="200"/>
      <c r="J544" s="201">
        <f>ROUND(I544*H544,2)</f>
        <v>0</v>
      </c>
      <c r="K544" s="197" t="s">
        <v>169</v>
      </c>
      <c r="L544" s="62"/>
      <c r="M544" s="202" t="s">
        <v>21</v>
      </c>
      <c r="N544" s="217" t="s">
        <v>42</v>
      </c>
      <c r="O544" s="43"/>
      <c r="P544" s="218">
        <f>O544*H544</f>
        <v>0</v>
      </c>
      <c r="Q544" s="218">
        <v>1.3999999999999999E-4</v>
      </c>
      <c r="R544" s="218">
        <f>Q544*H544</f>
        <v>2.06976E-2</v>
      </c>
      <c r="S544" s="218">
        <v>0</v>
      </c>
      <c r="T544" s="219">
        <f>S544*H544</f>
        <v>0</v>
      </c>
      <c r="AR544" s="25" t="s">
        <v>317</v>
      </c>
      <c r="AT544" s="25" t="s">
        <v>142</v>
      </c>
      <c r="AU544" s="25" t="s">
        <v>80</v>
      </c>
      <c r="AY544" s="25" t="s">
        <v>141</v>
      </c>
      <c r="BE544" s="207">
        <f>IF(N544="základní",J544,0)</f>
        <v>0</v>
      </c>
      <c r="BF544" s="207">
        <f>IF(N544="snížená",J544,0)</f>
        <v>0</v>
      </c>
      <c r="BG544" s="207">
        <f>IF(N544="zákl. přenesená",J544,0)</f>
        <v>0</v>
      </c>
      <c r="BH544" s="207">
        <f>IF(N544="sníž. přenesená",J544,0)</f>
        <v>0</v>
      </c>
      <c r="BI544" s="207">
        <f>IF(N544="nulová",J544,0)</f>
        <v>0</v>
      </c>
      <c r="BJ544" s="25" t="s">
        <v>78</v>
      </c>
      <c r="BK544" s="207">
        <f>ROUND(I544*H544,2)</f>
        <v>0</v>
      </c>
      <c r="BL544" s="25" t="s">
        <v>317</v>
      </c>
      <c r="BM544" s="25" t="s">
        <v>675</v>
      </c>
    </row>
    <row r="545" spans="2:65" s="13" customFormat="1">
      <c r="B545" s="231"/>
      <c r="C545" s="232"/>
      <c r="D545" s="222" t="s">
        <v>172</v>
      </c>
      <c r="E545" s="233" t="s">
        <v>21</v>
      </c>
      <c r="F545" s="234" t="s">
        <v>671</v>
      </c>
      <c r="G545" s="232"/>
      <c r="H545" s="235">
        <v>147.84</v>
      </c>
      <c r="I545" s="236"/>
      <c r="J545" s="232"/>
      <c r="K545" s="232"/>
      <c r="L545" s="237"/>
      <c r="M545" s="238"/>
      <c r="N545" s="239"/>
      <c r="O545" s="239"/>
      <c r="P545" s="239"/>
      <c r="Q545" s="239"/>
      <c r="R545" s="239"/>
      <c r="S545" s="239"/>
      <c r="T545" s="240"/>
      <c r="AT545" s="241" t="s">
        <v>172</v>
      </c>
      <c r="AU545" s="241" t="s">
        <v>80</v>
      </c>
      <c r="AV545" s="13" t="s">
        <v>80</v>
      </c>
      <c r="AW545" s="13" t="s">
        <v>35</v>
      </c>
      <c r="AX545" s="13" t="s">
        <v>78</v>
      </c>
      <c r="AY545" s="241" t="s">
        <v>141</v>
      </c>
    </row>
    <row r="546" spans="2:65" s="1" customFormat="1" ht="16.5" customHeight="1">
      <c r="B546" s="42"/>
      <c r="C546" s="195" t="s">
        <v>676</v>
      </c>
      <c r="D546" s="195" t="s">
        <v>142</v>
      </c>
      <c r="E546" s="196" t="s">
        <v>677</v>
      </c>
      <c r="F546" s="197" t="s">
        <v>678</v>
      </c>
      <c r="G546" s="198" t="s">
        <v>194</v>
      </c>
      <c r="H546" s="199">
        <v>147.84</v>
      </c>
      <c r="I546" s="200"/>
      <c r="J546" s="201">
        <f>ROUND(I546*H546,2)</f>
        <v>0</v>
      </c>
      <c r="K546" s="197" t="s">
        <v>169</v>
      </c>
      <c r="L546" s="62"/>
      <c r="M546" s="202" t="s">
        <v>21</v>
      </c>
      <c r="N546" s="217" t="s">
        <v>42</v>
      </c>
      <c r="O546" s="43"/>
      <c r="P546" s="218">
        <f>O546*H546</f>
        <v>0</v>
      </c>
      <c r="Q546" s="218">
        <v>1.2999999999999999E-4</v>
      </c>
      <c r="R546" s="218">
        <f>Q546*H546</f>
        <v>1.9219199999999999E-2</v>
      </c>
      <c r="S546" s="218">
        <v>0</v>
      </c>
      <c r="T546" s="219">
        <f>S546*H546</f>
        <v>0</v>
      </c>
      <c r="AR546" s="25" t="s">
        <v>317</v>
      </c>
      <c r="AT546" s="25" t="s">
        <v>142</v>
      </c>
      <c r="AU546" s="25" t="s">
        <v>80</v>
      </c>
      <c r="AY546" s="25" t="s">
        <v>141</v>
      </c>
      <c r="BE546" s="207">
        <f>IF(N546="základní",J546,0)</f>
        <v>0</v>
      </c>
      <c r="BF546" s="207">
        <f>IF(N546="snížená",J546,0)</f>
        <v>0</v>
      </c>
      <c r="BG546" s="207">
        <f>IF(N546="zákl. přenesená",J546,0)</f>
        <v>0</v>
      </c>
      <c r="BH546" s="207">
        <f>IF(N546="sníž. přenesená",J546,0)</f>
        <v>0</v>
      </c>
      <c r="BI546" s="207">
        <f>IF(N546="nulová",J546,0)</f>
        <v>0</v>
      </c>
      <c r="BJ546" s="25" t="s">
        <v>78</v>
      </c>
      <c r="BK546" s="207">
        <f>ROUND(I546*H546,2)</f>
        <v>0</v>
      </c>
      <c r="BL546" s="25" t="s">
        <v>317</v>
      </c>
      <c r="BM546" s="25" t="s">
        <v>679</v>
      </c>
    </row>
    <row r="547" spans="2:65" s="13" customFormat="1">
      <c r="B547" s="231"/>
      <c r="C547" s="232"/>
      <c r="D547" s="222" t="s">
        <v>172</v>
      </c>
      <c r="E547" s="233" t="s">
        <v>21</v>
      </c>
      <c r="F547" s="234" t="s">
        <v>671</v>
      </c>
      <c r="G547" s="232"/>
      <c r="H547" s="235">
        <v>147.84</v>
      </c>
      <c r="I547" s="236"/>
      <c r="J547" s="232"/>
      <c r="K547" s="232"/>
      <c r="L547" s="237"/>
      <c r="M547" s="238"/>
      <c r="N547" s="239"/>
      <c r="O547" s="239"/>
      <c r="P547" s="239"/>
      <c r="Q547" s="239"/>
      <c r="R547" s="239"/>
      <c r="S547" s="239"/>
      <c r="T547" s="240"/>
      <c r="AT547" s="241" t="s">
        <v>172</v>
      </c>
      <c r="AU547" s="241" t="s">
        <v>80</v>
      </c>
      <c r="AV547" s="13" t="s">
        <v>80</v>
      </c>
      <c r="AW547" s="13" t="s">
        <v>35</v>
      </c>
      <c r="AX547" s="13" t="s">
        <v>78</v>
      </c>
      <c r="AY547" s="241" t="s">
        <v>141</v>
      </c>
    </row>
    <row r="548" spans="2:65" s="1" customFormat="1" ht="16.5" customHeight="1">
      <c r="B548" s="42"/>
      <c r="C548" s="195" t="s">
        <v>680</v>
      </c>
      <c r="D548" s="195" t="s">
        <v>142</v>
      </c>
      <c r="E548" s="196" t="s">
        <v>681</v>
      </c>
      <c r="F548" s="197" t="s">
        <v>682</v>
      </c>
      <c r="G548" s="198" t="s">
        <v>194</v>
      </c>
      <c r="H548" s="199">
        <v>147.84</v>
      </c>
      <c r="I548" s="200"/>
      <c r="J548" s="201">
        <f>ROUND(I548*H548,2)</f>
        <v>0</v>
      </c>
      <c r="K548" s="197" t="s">
        <v>169</v>
      </c>
      <c r="L548" s="62"/>
      <c r="M548" s="202" t="s">
        <v>21</v>
      </c>
      <c r="N548" s="217" t="s">
        <v>42</v>
      </c>
      <c r="O548" s="43"/>
      <c r="P548" s="218">
        <f>O548*H548</f>
        <v>0</v>
      </c>
      <c r="Q548" s="218">
        <v>1.2999999999999999E-4</v>
      </c>
      <c r="R548" s="218">
        <f>Q548*H548</f>
        <v>1.9219199999999999E-2</v>
      </c>
      <c r="S548" s="218">
        <v>0</v>
      </c>
      <c r="T548" s="219">
        <f>S548*H548</f>
        <v>0</v>
      </c>
      <c r="AR548" s="25" t="s">
        <v>317</v>
      </c>
      <c r="AT548" s="25" t="s">
        <v>142</v>
      </c>
      <c r="AU548" s="25" t="s">
        <v>80</v>
      </c>
      <c r="AY548" s="25" t="s">
        <v>141</v>
      </c>
      <c r="BE548" s="207">
        <f>IF(N548="základní",J548,0)</f>
        <v>0</v>
      </c>
      <c r="BF548" s="207">
        <f>IF(N548="snížená",J548,0)</f>
        <v>0</v>
      </c>
      <c r="BG548" s="207">
        <f>IF(N548="zákl. přenesená",J548,0)</f>
        <v>0</v>
      </c>
      <c r="BH548" s="207">
        <f>IF(N548="sníž. přenesená",J548,0)</f>
        <v>0</v>
      </c>
      <c r="BI548" s="207">
        <f>IF(N548="nulová",J548,0)</f>
        <v>0</v>
      </c>
      <c r="BJ548" s="25" t="s">
        <v>78</v>
      </c>
      <c r="BK548" s="207">
        <f>ROUND(I548*H548,2)</f>
        <v>0</v>
      </c>
      <c r="BL548" s="25" t="s">
        <v>317</v>
      </c>
      <c r="BM548" s="25" t="s">
        <v>683</v>
      </c>
    </row>
    <row r="549" spans="2:65" s="13" customFormat="1">
      <c r="B549" s="231"/>
      <c r="C549" s="232"/>
      <c r="D549" s="222" t="s">
        <v>172</v>
      </c>
      <c r="E549" s="233" t="s">
        <v>21</v>
      </c>
      <c r="F549" s="234" t="s">
        <v>671</v>
      </c>
      <c r="G549" s="232"/>
      <c r="H549" s="235">
        <v>147.84</v>
      </c>
      <c r="I549" s="236"/>
      <c r="J549" s="232"/>
      <c r="K549" s="232"/>
      <c r="L549" s="237"/>
      <c r="M549" s="238"/>
      <c r="N549" s="239"/>
      <c r="O549" s="239"/>
      <c r="P549" s="239"/>
      <c r="Q549" s="239"/>
      <c r="R549" s="239"/>
      <c r="S549" s="239"/>
      <c r="T549" s="240"/>
      <c r="AT549" s="241" t="s">
        <v>172</v>
      </c>
      <c r="AU549" s="241" t="s">
        <v>80</v>
      </c>
      <c r="AV549" s="13" t="s">
        <v>80</v>
      </c>
      <c r="AW549" s="13" t="s">
        <v>35</v>
      </c>
      <c r="AX549" s="13" t="s">
        <v>78</v>
      </c>
      <c r="AY549" s="241" t="s">
        <v>141</v>
      </c>
    </row>
    <row r="550" spans="2:65" s="10" customFormat="1" ht="29.85" customHeight="1">
      <c r="B550" s="181"/>
      <c r="C550" s="182"/>
      <c r="D550" s="183" t="s">
        <v>70</v>
      </c>
      <c r="E550" s="215" t="s">
        <v>684</v>
      </c>
      <c r="F550" s="215" t="s">
        <v>685</v>
      </c>
      <c r="G550" s="182"/>
      <c r="H550" s="182"/>
      <c r="I550" s="185"/>
      <c r="J550" s="216">
        <f>BK550</f>
        <v>0</v>
      </c>
      <c r="K550" s="182"/>
      <c r="L550" s="187"/>
      <c r="M550" s="188"/>
      <c r="N550" s="189"/>
      <c r="O550" s="189"/>
      <c r="P550" s="190">
        <f>SUM(P551:P629)</f>
        <v>0</v>
      </c>
      <c r="Q550" s="189"/>
      <c r="R550" s="190">
        <f>SUM(R551:R629)</f>
        <v>6.7299529500000004</v>
      </c>
      <c r="S550" s="189"/>
      <c r="T550" s="191">
        <f>SUM(T551:T629)</f>
        <v>1.0078673499999999</v>
      </c>
      <c r="AR550" s="192" t="s">
        <v>80</v>
      </c>
      <c r="AT550" s="193" t="s">
        <v>70</v>
      </c>
      <c r="AU550" s="193" t="s">
        <v>78</v>
      </c>
      <c r="AY550" s="192" t="s">
        <v>141</v>
      </c>
      <c r="BK550" s="194">
        <f>SUM(BK551:BK629)</f>
        <v>0</v>
      </c>
    </row>
    <row r="551" spans="2:65" s="1" customFormat="1" ht="16.5" customHeight="1">
      <c r="B551" s="42"/>
      <c r="C551" s="195" t="s">
        <v>686</v>
      </c>
      <c r="D551" s="195" t="s">
        <v>142</v>
      </c>
      <c r="E551" s="196" t="s">
        <v>687</v>
      </c>
      <c r="F551" s="197" t="s">
        <v>688</v>
      </c>
      <c r="G551" s="198" t="s">
        <v>194</v>
      </c>
      <c r="H551" s="199">
        <v>3251.1849999999999</v>
      </c>
      <c r="I551" s="200"/>
      <c r="J551" s="201">
        <f>ROUND(I551*H551,2)</f>
        <v>0</v>
      </c>
      <c r="K551" s="197" t="s">
        <v>169</v>
      </c>
      <c r="L551" s="62"/>
      <c r="M551" s="202" t="s">
        <v>21</v>
      </c>
      <c r="N551" s="217" t="s">
        <v>42</v>
      </c>
      <c r="O551" s="43"/>
      <c r="P551" s="218">
        <f>O551*H551</f>
        <v>0</v>
      </c>
      <c r="Q551" s="218">
        <v>1E-3</v>
      </c>
      <c r="R551" s="218">
        <f>Q551*H551</f>
        <v>3.251185</v>
      </c>
      <c r="S551" s="218">
        <v>3.1E-4</v>
      </c>
      <c r="T551" s="219">
        <f>S551*H551</f>
        <v>1.0078673499999999</v>
      </c>
      <c r="AR551" s="25" t="s">
        <v>317</v>
      </c>
      <c r="AT551" s="25" t="s">
        <v>142</v>
      </c>
      <c r="AU551" s="25" t="s">
        <v>80</v>
      </c>
      <c r="AY551" s="25" t="s">
        <v>141</v>
      </c>
      <c r="BE551" s="207">
        <f>IF(N551="základní",J551,0)</f>
        <v>0</v>
      </c>
      <c r="BF551" s="207">
        <f>IF(N551="snížená",J551,0)</f>
        <v>0</v>
      </c>
      <c r="BG551" s="207">
        <f>IF(N551="zákl. přenesená",J551,0)</f>
        <v>0</v>
      </c>
      <c r="BH551" s="207">
        <f>IF(N551="sníž. přenesená",J551,0)</f>
        <v>0</v>
      </c>
      <c r="BI551" s="207">
        <f>IF(N551="nulová",J551,0)</f>
        <v>0</v>
      </c>
      <c r="BJ551" s="25" t="s">
        <v>78</v>
      </c>
      <c r="BK551" s="207">
        <f>ROUND(I551*H551,2)</f>
        <v>0</v>
      </c>
      <c r="BL551" s="25" t="s">
        <v>317</v>
      </c>
      <c r="BM551" s="25" t="s">
        <v>689</v>
      </c>
    </row>
    <row r="552" spans="2:65" s="13" customFormat="1">
      <c r="B552" s="231"/>
      <c r="C552" s="232"/>
      <c r="D552" s="222" t="s">
        <v>172</v>
      </c>
      <c r="E552" s="233" t="s">
        <v>21</v>
      </c>
      <c r="F552" s="234" t="s">
        <v>690</v>
      </c>
      <c r="G552" s="232"/>
      <c r="H552" s="235">
        <v>3251.1849999999999</v>
      </c>
      <c r="I552" s="236"/>
      <c r="J552" s="232"/>
      <c r="K552" s="232"/>
      <c r="L552" s="237"/>
      <c r="M552" s="238"/>
      <c r="N552" s="239"/>
      <c r="O552" s="239"/>
      <c r="P552" s="239"/>
      <c r="Q552" s="239"/>
      <c r="R552" s="239"/>
      <c r="S552" s="239"/>
      <c r="T552" s="240"/>
      <c r="AT552" s="241" t="s">
        <v>172</v>
      </c>
      <c r="AU552" s="241" t="s">
        <v>80</v>
      </c>
      <c r="AV552" s="13" t="s">
        <v>80</v>
      </c>
      <c r="AW552" s="13" t="s">
        <v>35</v>
      </c>
      <c r="AX552" s="13" t="s">
        <v>78</v>
      </c>
      <c r="AY552" s="241" t="s">
        <v>141</v>
      </c>
    </row>
    <row r="553" spans="2:65" s="1" customFormat="1" ht="16.5" customHeight="1">
      <c r="B553" s="42"/>
      <c r="C553" s="195" t="s">
        <v>691</v>
      </c>
      <c r="D553" s="195" t="s">
        <v>142</v>
      </c>
      <c r="E553" s="196" t="s">
        <v>692</v>
      </c>
      <c r="F553" s="197" t="s">
        <v>693</v>
      </c>
      <c r="G553" s="198" t="s">
        <v>194</v>
      </c>
      <c r="H553" s="199">
        <v>3251.1849999999999</v>
      </c>
      <c r="I553" s="200"/>
      <c r="J553" s="201">
        <f>ROUND(I553*H553,2)</f>
        <v>0</v>
      </c>
      <c r="K553" s="197" t="s">
        <v>169</v>
      </c>
      <c r="L553" s="62"/>
      <c r="M553" s="202" t="s">
        <v>21</v>
      </c>
      <c r="N553" s="217" t="s">
        <v>42</v>
      </c>
      <c r="O553" s="43"/>
      <c r="P553" s="218">
        <f>O553*H553</f>
        <v>0</v>
      </c>
      <c r="Q553" s="218">
        <v>0</v>
      </c>
      <c r="R553" s="218">
        <f>Q553*H553</f>
        <v>0</v>
      </c>
      <c r="S553" s="218">
        <v>0</v>
      </c>
      <c r="T553" s="219">
        <f>S553*H553</f>
        <v>0</v>
      </c>
      <c r="AR553" s="25" t="s">
        <v>317</v>
      </c>
      <c r="AT553" s="25" t="s">
        <v>142</v>
      </c>
      <c r="AU553" s="25" t="s">
        <v>80</v>
      </c>
      <c r="AY553" s="25" t="s">
        <v>141</v>
      </c>
      <c r="BE553" s="207">
        <f>IF(N553="základní",J553,0)</f>
        <v>0</v>
      </c>
      <c r="BF553" s="207">
        <f>IF(N553="snížená",J553,0)</f>
        <v>0</v>
      </c>
      <c r="BG553" s="207">
        <f>IF(N553="zákl. přenesená",J553,0)</f>
        <v>0</v>
      </c>
      <c r="BH553" s="207">
        <f>IF(N553="sníž. přenesená",J553,0)</f>
        <v>0</v>
      </c>
      <c r="BI553" s="207">
        <f>IF(N553="nulová",J553,0)</f>
        <v>0</v>
      </c>
      <c r="BJ553" s="25" t="s">
        <v>78</v>
      </c>
      <c r="BK553" s="207">
        <f>ROUND(I553*H553,2)</f>
        <v>0</v>
      </c>
      <c r="BL553" s="25" t="s">
        <v>317</v>
      </c>
      <c r="BM553" s="25" t="s">
        <v>694</v>
      </c>
    </row>
    <row r="554" spans="2:65" s="13" customFormat="1">
      <c r="B554" s="231"/>
      <c r="C554" s="232"/>
      <c r="D554" s="222" t="s">
        <v>172</v>
      </c>
      <c r="E554" s="233" t="s">
        <v>21</v>
      </c>
      <c r="F554" s="234" t="s">
        <v>695</v>
      </c>
      <c r="G554" s="232"/>
      <c r="H554" s="235">
        <v>3251.1849999999999</v>
      </c>
      <c r="I554" s="236"/>
      <c r="J554" s="232"/>
      <c r="K554" s="232"/>
      <c r="L554" s="237"/>
      <c r="M554" s="238"/>
      <c r="N554" s="239"/>
      <c r="O554" s="239"/>
      <c r="P554" s="239"/>
      <c r="Q554" s="239"/>
      <c r="R554" s="239"/>
      <c r="S554" s="239"/>
      <c r="T554" s="240"/>
      <c r="AT554" s="241" t="s">
        <v>172</v>
      </c>
      <c r="AU554" s="241" t="s">
        <v>80</v>
      </c>
      <c r="AV554" s="13" t="s">
        <v>80</v>
      </c>
      <c r="AW554" s="13" t="s">
        <v>35</v>
      </c>
      <c r="AX554" s="13" t="s">
        <v>78</v>
      </c>
      <c r="AY554" s="241" t="s">
        <v>141</v>
      </c>
    </row>
    <row r="555" spans="2:65" s="1" customFormat="1" ht="25.5" customHeight="1">
      <c r="B555" s="42"/>
      <c r="C555" s="195" t="s">
        <v>696</v>
      </c>
      <c r="D555" s="195" t="s">
        <v>142</v>
      </c>
      <c r="E555" s="196" t="s">
        <v>697</v>
      </c>
      <c r="F555" s="197" t="s">
        <v>698</v>
      </c>
      <c r="G555" s="198" t="s">
        <v>194</v>
      </c>
      <c r="H555" s="199">
        <v>3251.1849999999999</v>
      </c>
      <c r="I555" s="200"/>
      <c r="J555" s="201">
        <f>ROUND(I555*H555,2)</f>
        <v>0</v>
      </c>
      <c r="K555" s="197" t="s">
        <v>169</v>
      </c>
      <c r="L555" s="62"/>
      <c r="M555" s="202" t="s">
        <v>21</v>
      </c>
      <c r="N555" s="217" t="s">
        <v>42</v>
      </c>
      <c r="O555" s="43"/>
      <c r="P555" s="218">
        <f>O555*H555</f>
        <v>0</v>
      </c>
      <c r="Q555" s="218">
        <v>2.0000000000000001E-4</v>
      </c>
      <c r="R555" s="218">
        <f>Q555*H555</f>
        <v>0.65023700000000006</v>
      </c>
      <c r="S555" s="218">
        <v>0</v>
      </c>
      <c r="T555" s="219">
        <f>S555*H555</f>
        <v>0</v>
      </c>
      <c r="AR555" s="25" t="s">
        <v>317</v>
      </c>
      <c r="AT555" s="25" t="s">
        <v>142</v>
      </c>
      <c r="AU555" s="25" t="s">
        <v>80</v>
      </c>
      <c r="AY555" s="25" t="s">
        <v>141</v>
      </c>
      <c r="BE555" s="207">
        <f>IF(N555="základní",J555,0)</f>
        <v>0</v>
      </c>
      <c r="BF555" s="207">
        <f>IF(N555="snížená",J555,0)</f>
        <v>0</v>
      </c>
      <c r="BG555" s="207">
        <f>IF(N555="zákl. přenesená",J555,0)</f>
        <v>0</v>
      </c>
      <c r="BH555" s="207">
        <f>IF(N555="sníž. přenesená",J555,0)</f>
        <v>0</v>
      </c>
      <c r="BI555" s="207">
        <f>IF(N555="nulová",J555,0)</f>
        <v>0</v>
      </c>
      <c r="BJ555" s="25" t="s">
        <v>78</v>
      </c>
      <c r="BK555" s="207">
        <f>ROUND(I555*H555,2)</f>
        <v>0</v>
      </c>
      <c r="BL555" s="25" t="s">
        <v>317</v>
      </c>
      <c r="BM555" s="25" t="s">
        <v>699</v>
      </c>
    </row>
    <row r="556" spans="2:65" s="1" customFormat="1" ht="25.5" customHeight="1">
      <c r="B556" s="42"/>
      <c r="C556" s="195" t="s">
        <v>700</v>
      </c>
      <c r="D556" s="195" t="s">
        <v>142</v>
      </c>
      <c r="E556" s="196" t="s">
        <v>701</v>
      </c>
      <c r="F556" s="197" t="s">
        <v>702</v>
      </c>
      <c r="G556" s="198" t="s">
        <v>194</v>
      </c>
      <c r="H556" s="199">
        <v>9753.5550000000003</v>
      </c>
      <c r="I556" s="200"/>
      <c r="J556" s="201">
        <f>ROUND(I556*H556,2)</f>
        <v>0</v>
      </c>
      <c r="K556" s="197" t="s">
        <v>169</v>
      </c>
      <c r="L556" s="62"/>
      <c r="M556" s="202" t="s">
        <v>21</v>
      </c>
      <c r="N556" s="217" t="s">
        <v>42</v>
      </c>
      <c r="O556" s="43"/>
      <c r="P556" s="218">
        <f>O556*H556</f>
        <v>0</v>
      </c>
      <c r="Q556" s="218">
        <v>2.9E-4</v>
      </c>
      <c r="R556" s="218">
        <f>Q556*H556</f>
        <v>2.8285309500000002</v>
      </c>
      <c r="S556" s="218">
        <v>0</v>
      </c>
      <c r="T556" s="219">
        <f>S556*H556</f>
        <v>0</v>
      </c>
      <c r="AR556" s="25" t="s">
        <v>317</v>
      </c>
      <c r="AT556" s="25" t="s">
        <v>142</v>
      </c>
      <c r="AU556" s="25" t="s">
        <v>80</v>
      </c>
      <c r="AY556" s="25" t="s">
        <v>141</v>
      </c>
      <c r="BE556" s="207">
        <f>IF(N556="základní",J556,0)</f>
        <v>0</v>
      </c>
      <c r="BF556" s="207">
        <f>IF(N556="snížená",J556,0)</f>
        <v>0</v>
      </c>
      <c r="BG556" s="207">
        <f>IF(N556="zákl. přenesená",J556,0)</f>
        <v>0</v>
      </c>
      <c r="BH556" s="207">
        <f>IF(N556="sníž. přenesená",J556,0)</f>
        <v>0</v>
      </c>
      <c r="BI556" s="207">
        <f>IF(N556="nulová",J556,0)</f>
        <v>0</v>
      </c>
      <c r="BJ556" s="25" t="s">
        <v>78</v>
      </c>
      <c r="BK556" s="207">
        <f>ROUND(I556*H556,2)</f>
        <v>0</v>
      </c>
      <c r="BL556" s="25" t="s">
        <v>317</v>
      </c>
      <c r="BM556" s="25" t="s">
        <v>703</v>
      </c>
    </row>
    <row r="557" spans="2:65" s="12" customFormat="1">
      <c r="B557" s="220"/>
      <c r="C557" s="221"/>
      <c r="D557" s="222" t="s">
        <v>172</v>
      </c>
      <c r="E557" s="223" t="s">
        <v>21</v>
      </c>
      <c r="F557" s="224" t="s">
        <v>704</v>
      </c>
      <c r="G557" s="221"/>
      <c r="H557" s="223" t="s">
        <v>21</v>
      </c>
      <c r="I557" s="225"/>
      <c r="J557" s="221"/>
      <c r="K557" s="221"/>
      <c r="L557" s="226"/>
      <c r="M557" s="227"/>
      <c r="N557" s="228"/>
      <c r="O557" s="228"/>
      <c r="P557" s="228"/>
      <c r="Q557" s="228"/>
      <c r="R557" s="228"/>
      <c r="S557" s="228"/>
      <c r="T557" s="229"/>
      <c r="AT557" s="230" t="s">
        <v>172</v>
      </c>
      <c r="AU557" s="230" t="s">
        <v>80</v>
      </c>
      <c r="AV557" s="12" t="s">
        <v>78</v>
      </c>
      <c r="AW557" s="12" t="s">
        <v>35</v>
      </c>
      <c r="AX557" s="12" t="s">
        <v>71</v>
      </c>
      <c r="AY557" s="230" t="s">
        <v>141</v>
      </c>
    </row>
    <row r="558" spans="2:65" s="13" customFormat="1">
      <c r="B558" s="231"/>
      <c r="C558" s="232"/>
      <c r="D558" s="222" t="s">
        <v>172</v>
      </c>
      <c r="E558" s="233" t="s">
        <v>21</v>
      </c>
      <c r="F558" s="234" t="s">
        <v>705</v>
      </c>
      <c r="G558" s="232"/>
      <c r="H558" s="235">
        <v>92.64</v>
      </c>
      <c r="I558" s="236"/>
      <c r="J558" s="232"/>
      <c r="K558" s="232"/>
      <c r="L558" s="237"/>
      <c r="M558" s="238"/>
      <c r="N558" s="239"/>
      <c r="O558" s="239"/>
      <c r="P558" s="239"/>
      <c r="Q558" s="239"/>
      <c r="R558" s="239"/>
      <c r="S558" s="239"/>
      <c r="T558" s="240"/>
      <c r="AT558" s="241" t="s">
        <v>172</v>
      </c>
      <c r="AU558" s="241" t="s">
        <v>80</v>
      </c>
      <c r="AV558" s="13" t="s">
        <v>80</v>
      </c>
      <c r="AW558" s="13" t="s">
        <v>35</v>
      </c>
      <c r="AX558" s="13" t="s">
        <v>71</v>
      </c>
      <c r="AY558" s="241" t="s">
        <v>141</v>
      </c>
    </row>
    <row r="559" spans="2:65" s="13" customFormat="1">
      <c r="B559" s="231"/>
      <c r="C559" s="232"/>
      <c r="D559" s="222" t="s">
        <v>172</v>
      </c>
      <c r="E559" s="233" t="s">
        <v>21</v>
      </c>
      <c r="F559" s="234" t="s">
        <v>706</v>
      </c>
      <c r="G559" s="232"/>
      <c r="H559" s="235">
        <v>79.84</v>
      </c>
      <c r="I559" s="236"/>
      <c r="J559" s="232"/>
      <c r="K559" s="232"/>
      <c r="L559" s="237"/>
      <c r="M559" s="238"/>
      <c r="N559" s="239"/>
      <c r="O559" s="239"/>
      <c r="P559" s="239"/>
      <c r="Q559" s="239"/>
      <c r="R559" s="239"/>
      <c r="S559" s="239"/>
      <c r="T559" s="240"/>
      <c r="AT559" s="241" t="s">
        <v>172</v>
      </c>
      <c r="AU559" s="241" t="s">
        <v>80</v>
      </c>
      <c r="AV559" s="13" t="s">
        <v>80</v>
      </c>
      <c r="AW559" s="13" t="s">
        <v>35</v>
      </c>
      <c r="AX559" s="13" t="s">
        <v>71</v>
      </c>
      <c r="AY559" s="241" t="s">
        <v>141</v>
      </c>
    </row>
    <row r="560" spans="2:65" s="13" customFormat="1">
      <c r="B560" s="231"/>
      <c r="C560" s="232"/>
      <c r="D560" s="222" t="s">
        <v>172</v>
      </c>
      <c r="E560" s="233" t="s">
        <v>21</v>
      </c>
      <c r="F560" s="234" t="s">
        <v>707</v>
      </c>
      <c r="G560" s="232"/>
      <c r="H560" s="235">
        <v>117</v>
      </c>
      <c r="I560" s="236"/>
      <c r="J560" s="232"/>
      <c r="K560" s="232"/>
      <c r="L560" s="237"/>
      <c r="M560" s="238"/>
      <c r="N560" s="239"/>
      <c r="O560" s="239"/>
      <c r="P560" s="239"/>
      <c r="Q560" s="239"/>
      <c r="R560" s="239"/>
      <c r="S560" s="239"/>
      <c r="T560" s="240"/>
      <c r="AT560" s="241" t="s">
        <v>172</v>
      </c>
      <c r="AU560" s="241" t="s">
        <v>80</v>
      </c>
      <c r="AV560" s="13" t="s">
        <v>80</v>
      </c>
      <c r="AW560" s="13" t="s">
        <v>35</v>
      </c>
      <c r="AX560" s="13" t="s">
        <v>71</v>
      </c>
      <c r="AY560" s="241" t="s">
        <v>141</v>
      </c>
    </row>
    <row r="561" spans="2:51" s="13" customFormat="1">
      <c r="B561" s="231"/>
      <c r="C561" s="232"/>
      <c r="D561" s="222" t="s">
        <v>172</v>
      </c>
      <c r="E561" s="233" t="s">
        <v>21</v>
      </c>
      <c r="F561" s="234" t="s">
        <v>708</v>
      </c>
      <c r="G561" s="232"/>
      <c r="H561" s="235">
        <v>5.0999999999999996</v>
      </c>
      <c r="I561" s="236"/>
      <c r="J561" s="232"/>
      <c r="K561" s="232"/>
      <c r="L561" s="237"/>
      <c r="M561" s="238"/>
      <c r="N561" s="239"/>
      <c r="O561" s="239"/>
      <c r="P561" s="239"/>
      <c r="Q561" s="239"/>
      <c r="R561" s="239"/>
      <c r="S561" s="239"/>
      <c r="T561" s="240"/>
      <c r="AT561" s="241" t="s">
        <v>172</v>
      </c>
      <c r="AU561" s="241" t="s">
        <v>80</v>
      </c>
      <c r="AV561" s="13" t="s">
        <v>80</v>
      </c>
      <c r="AW561" s="13" t="s">
        <v>35</v>
      </c>
      <c r="AX561" s="13" t="s">
        <v>71</v>
      </c>
      <c r="AY561" s="241" t="s">
        <v>141</v>
      </c>
    </row>
    <row r="562" spans="2:51" s="13" customFormat="1">
      <c r="B562" s="231"/>
      <c r="C562" s="232"/>
      <c r="D562" s="222" t="s">
        <v>172</v>
      </c>
      <c r="E562" s="233" t="s">
        <v>21</v>
      </c>
      <c r="F562" s="234" t="s">
        <v>709</v>
      </c>
      <c r="G562" s="232"/>
      <c r="H562" s="235">
        <v>217.655</v>
      </c>
      <c r="I562" s="236"/>
      <c r="J562" s="232"/>
      <c r="K562" s="232"/>
      <c r="L562" s="237"/>
      <c r="M562" s="238"/>
      <c r="N562" s="239"/>
      <c r="O562" s="239"/>
      <c r="P562" s="239"/>
      <c r="Q562" s="239"/>
      <c r="R562" s="239"/>
      <c r="S562" s="239"/>
      <c r="T562" s="240"/>
      <c r="AT562" s="241" t="s">
        <v>172</v>
      </c>
      <c r="AU562" s="241" t="s">
        <v>80</v>
      </c>
      <c r="AV562" s="13" t="s">
        <v>80</v>
      </c>
      <c r="AW562" s="13" t="s">
        <v>35</v>
      </c>
      <c r="AX562" s="13" t="s">
        <v>71</v>
      </c>
      <c r="AY562" s="241" t="s">
        <v>141</v>
      </c>
    </row>
    <row r="563" spans="2:51" s="13" customFormat="1">
      <c r="B563" s="231"/>
      <c r="C563" s="232"/>
      <c r="D563" s="222" t="s">
        <v>172</v>
      </c>
      <c r="E563" s="233" t="s">
        <v>21</v>
      </c>
      <c r="F563" s="234" t="s">
        <v>710</v>
      </c>
      <c r="G563" s="232"/>
      <c r="H563" s="235">
        <v>11.16</v>
      </c>
      <c r="I563" s="236"/>
      <c r="J563" s="232"/>
      <c r="K563" s="232"/>
      <c r="L563" s="237"/>
      <c r="M563" s="238"/>
      <c r="N563" s="239"/>
      <c r="O563" s="239"/>
      <c r="P563" s="239"/>
      <c r="Q563" s="239"/>
      <c r="R563" s="239"/>
      <c r="S563" s="239"/>
      <c r="T563" s="240"/>
      <c r="AT563" s="241" t="s">
        <v>172</v>
      </c>
      <c r="AU563" s="241" t="s">
        <v>80</v>
      </c>
      <c r="AV563" s="13" t="s">
        <v>80</v>
      </c>
      <c r="AW563" s="13" t="s">
        <v>35</v>
      </c>
      <c r="AX563" s="13" t="s">
        <v>71</v>
      </c>
      <c r="AY563" s="241" t="s">
        <v>141</v>
      </c>
    </row>
    <row r="564" spans="2:51" s="13" customFormat="1">
      <c r="B564" s="231"/>
      <c r="C564" s="232"/>
      <c r="D564" s="222" t="s">
        <v>172</v>
      </c>
      <c r="E564" s="233" t="s">
        <v>21</v>
      </c>
      <c r="F564" s="234" t="s">
        <v>711</v>
      </c>
      <c r="G564" s="232"/>
      <c r="H564" s="235">
        <v>3.72</v>
      </c>
      <c r="I564" s="236"/>
      <c r="J564" s="232"/>
      <c r="K564" s="232"/>
      <c r="L564" s="237"/>
      <c r="M564" s="238"/>
      <c r="N564" s="239"/>
      <c r="O564" s="239"/>
      <c r="P564" s="239"/>
      <c r="Q564" s="239"/>
      <c r="R564" s="239"/>
      <c r="S564" s="239"/>
      <c r="T564" s="240"/>
      <c r="AT564" s="241" t="s">
        <v>172</v>
      </c>
      <c r="AU564" s="241" t="s">
        <v>80</v>
      </c>
      <c r="AV564" s="13" t="s">
        <v>80</v>
      </c>
      <c r="AW564" s="13" t="s">
        <v>35</v>
      </c>
      <c r="AX564" s="13" t="s">
        <v>71</v>
      </c>
      <c r="AY564" s="241" t="s">
        <v>141</v>
      </c>
    </row>
    <row r="565" spans="2:51" s="13" customFormat="1">
      <c r="B565" s="231"/>
      <c r="C565" s="232"/>
      <c r="D565" s="222" t="s">
        <v>172</v>
      </c>
      <c r="E565" s="233" t="s">
        <v>21</v>
      </c>
      <c r="F565" s="234" t="s">
        <v>712</v>
      </c>
      <c r="G565" s="232"/>
      <c r="H565" s="235">
        <v>13.38</v>
      </c>
      <c r="I565" s="236"/>
      <c r="J565" s="232"/>
      <c r="K565" s="232"/>
      <c r="L565" s="237"/>
      <c r="M565" s="238"/>
      <c r="N565" s="239"/>
      <c r="O565" s="239"/>
      <c r="P565" s="239"/>
      <c r="Q565" s="239"/>
      <c r="R565" s="239"/>
      <c r="S565" s="239"/>
      <c r="T565" s="240"/>
      <c r="AT565" s="241" t="s">
        <v>172</v>
      </c>
      <c r="AU565" s="241" t="s">
        <v>80</v>
      </c>
      <c r="AV565" s="13" t="s">
        <v>80</v>
      </c>
      <c r="AW565" s="13" t="s">
        <v>35</v>
      </c>
      <c r="AX565" s="13" t="s">
        <v>71</v>
      </c>
      <c r="AY565" s="241" t="s">
        <v>141</v>
      </c>
    </row>
    <row r="566" spans="2:51" s="13" customFormat="1">
      <c r="B566" s="231"/>
      <c r="C566" s="232"/>
      <c r="D566" s="222" t="s">
        <v>172</v>
      </c>
      <c r="E566" s="233" t="s">
        <v>21</v>
      </c>
      <c r="F566" s="234" t="s">
        <v>713</v>
      </c>
      <c r="G566" s="232"/>
      <c r="H566" s="235">
        <v>12.78</v>
      </c>
      <c r="I566" s="236"/>
      <c r="J566" s="232"/>
      <c r="K566" s="232"/>
      <c r="L566" s="237"/>
      <c r="M566" s="238"/>
      <c r="N566" s="239"/>
      <c r="O566" s="239"/>
      <c r="P566" s="239"/>
      <c r="Q566" s="239"/>
      <c r="R566" s="239"/>
      <c r="S566" s="239"/>
      <c r="T566" s="240"/>
      <c r="AT566" s="241" t="s">
        <v>172</v>
      </c>
      <c r="AU566" s="241" t="s">
        <v>80</v>
      </c>
      <c r="AV566" s="13" t="s">
        <v>80</v>
      </c>
      <c r="AW566" s="13" t="s">
        <v>35</v>
      </c>
      <c r="AX566" s="13" t="s">
        <v>71</v>
      </c>
      <c r="AY566" s="241" t="s">
        <v>141</v>
      </c>
    </row>
    <row r="567" spans="2:51" s="13" customFormat="1">
      <c r="B567" s="231"/>
      <c r="C567" s="232"/>
      <c r="D567" s="222" t="s">
        <v>172</v>
      </c>
      <c r="E567" s="233" t="s">
        <v>21</v>
      </c>
      <c r="F567" s="234" t="s">
        <v>714</v>
      </c>
      <c r="G567" s="232"/>
      <c r="H567" s="235">
        <v>2.0699999999999998</v>
      </c>
      <c r="I567" s="236"/>
      <c r="J567" s="232"/>
      <c r="K567" s="232"/>
      <c r="L567" s="237"/>
      <c r="M567" s="238"/>
      <c r="N567" s="239"/>
      <c r="O567" s="239"/>
      <c r="P567" s="239"/>
      <c r="Q567" s="239"/>
      <c r="R567" s="239"/>
      <c r="S567" s="239"/>
      <c r="T567" s="240"/>
      <c r="AT567" s="241" t="s">
        <v>172</v>
      </c>
      <c r="AU567" s="241" t="s">
        <v>80</v>
      </c>
      <c r="AV567" s="13" t="s">
        <v>80</v>
      </c>
      <c r="AW567" s="13" t="s">
        <v>35</v>
      </c>
      <c r="AX567" s="13" t="s">
        <v>71</v>
      </c>
      <c r="AY567" s="241" t="s">
        <v>141</v>
      </c>
    </row>
    <row r="568" spans="2:51" s="13" customFormat="1">
      <c r="B568" s="231"/>
      <c r="C568" s="232"/>
      <c r="D568" s="222" t="s">
        <v>172</v>
      </c>
      <c r="E568" s="233" t="s">
        <v>21</v>
      </c>
      <c r="F568" s="234" t="s">
        <v>715</v>
      </c>
      <c r="G568" s="232"/>
      <c r="H568" s="235">
        <v>13.62</v>
      </c>
      <c r="I568" s="236"/>
      <c r="J568" s="232"/>
      <c r="K568" s="232"/>
      <c r="L568" s="237"/>
      <c r="M568" s="238"/>
      <c r="N568" s="239"/>
      <c r="O568" s="239"/>
      <c r="P568" s="239"/>
      <c r="Q568" s="239"/>
      <c r="R568" s="239"/>
      <c r="S568" s="239"/>
      <c r="T568" s="240"/>
      <c r="AT568" s="241" t="s">
        <v>172</v>
      </c>
      <c r="AU568" s="241" t="s">
        <v>80</v>
      </c>
      <c r="AV568" s="13" t="s">
        <v>80</v>
      </c>
      <c r="AW568" s="13" t="s">
        <v>35</v>
      </c>
      <c r="AX568" s="13" t="s">
        <v>71</v>
      </c>
      <c r="AY568" s="241" t="s">
        <v>141</v>
      </c>
    </row>
    <row r="569" spans="2:51" s="13" customFormat="1">
      <c r="B569" s="231"/>
      <c r="C569" s="232"/>
      <c r="D569" s="222" t="s">
        <v>172</v>
      </c>
      <c r="E569" s="233" t="s">
        <v>21</v>
      </c>
      <c r="F569" s="234" t="s">
        <v>716</v>
      </c>
      <c r="G569" s="232"/>
      <c r="H569" s="235">
        <v>36.659999999999997</v>
      </c>
      <c r="I569" s="236"/>
      <c r="J569" s="232"/>
      <c r="K569" s="232"/>
      <c r="L569" s="237"/>
      <c r="M569" s="238"/>
      <c r="N569" s="239"/>
      <c r="O569" s="239"/>
      <c r="P569" s="239"/>
      <c r="Q569" s="239"/>
      <c r="R569" s="239"/>
      <c r="S569" s="239"/>
      <c r="T569" s="240"/>
      <c r="AT569" s="241" t="s">
        <v>172</v>
      </c>
      <c r="AU569" s="241" t="s">
        <v>80</v>
      </c>
      <c r="AV569" s="13" t="s">
        <v>80</v>
      </c>
      <c r="AW569" s="13" t="s">
        <v>35</v>
      </c>
      <c r="AX569" s="13" t="s">
        <v>71</v>
      </c>
      <c r="AY569" s="241" t="s">
        <v>141</v>
      </c>
    </row>
    <row r="570" spans="2:51" s="13" customFormat="1">
      <c r="B570" s="231"/>
      <c r="C570" s="232"/>
      <c r="D570" s="222" t="s">
        <v>172</v>
      </c>
      <c r="E570" s="233" t="s">
        <v>21</v>
      </c>
      <c r="F570" s="234" t="s">
        <v>717</v>
      </c>
      <c r="G570" s="232"/>
      <c r="H570" s="235">
        <v>171.6</v>
      </c>
      <c r="I570" s="236"/>
      <c r="J570" s="232"/>
      <c r="K570" s="232"/>
      <c r="L570" s="237"/>
      <c r="M570" s="238"/>
      <c r="N570" s="239"/>
      <c r="O570" s="239"/>
      <c r="P570" s="239"/>
      <c r="Q570" s="239"/>
      <c r="R570" s="239"/>
      <c r="S570" s="239"/>
      <c r="T570" s="240"/>
      <c r="AT570" s="241" t="s">
        <v>172</v>
      </c>
      <c r="AU570" s="241" t="s">
        <v>80</v>
      </c>
      <c r="AV570" s="13" t="s">
        <v>80</v>
      </c>
      <c r="AW570" s="13" t="s">
        <v>35</v>
      </c>
      <c r="AX570" s="13" t="s">
        <v>71</v>
      </c>
      <c r="AY570" s="241" t="s">
        <v>141</v>
      </c>
    </row>
    <row r="571" spans="2:51" s="13" customFormat="1">
      <c r="B571" s="231"/>
      <c r="C571" s="232"/>
      <c r="D571" s="222" t="s">
        <v>172</v>
      </c>
      <c r="E571" s="233" t="s">
        <v>21</v>
      </c>
      <c r="F571" s="234" t="s">
        <v>718</v>
      </c>
      <c r="G571" s="232"/>
      <c r="H571" s="235">
        <v>186.12</v>
      </c>
      <c r="I571" s="236"/>
      <c r="J571" s="232"/>
      <c r="K571" s="232"/>
      <c r="L571" s="237"/>
      <c r="M571" s="238"/>
      <c r="N571" s="239"/>
      <c r="O571" s="239"/>
      <c r="P571" s="239"/>
      <c r="Q571" s="239"/>
      <c r="R571" s="239"/>
      <c r="S571" s="239"/>
      <c r="T571" s="240"/>
      <c r="AT571" s="241" t="s">
        <v>172</v>
      </c>
      <c r="AU571" s="241" t="s">
        <v>80</v>
      </c>
      <c r="AV571" s="13" t="s">
        <v>80</v>
      </c>
      <c r="AW571" s="13" t="s">
        <v>35</v>
      </c>
      <c r="AX571" s="13" t="s">
        <v>71</v>
      </c>
      <c r="AY571" s="241" t="s">
        <v>141</v>
      </c>
    </row>
    <row r="572" spans="2:51" s="13" customFormat="1">
      <c r="B572" s="231"/>
      <c r="C572" s="232"/>
      <c r="D572" s="222" t="s">
        <v>172</v>
      </c>
      <c r="E572" s="233" t="s">
        <v>21</v>
      </c>
      <c r="F572" s="234" t="s">
        <v>719</v>
      </c>
      <c r="G572" s="232"/>
      <c r="H572" s="235">
        <v>43.08</v>
      </c>
      <c r="I572" s="236"/>
      <c r="J572" s="232"/>
      <c r="K572" s="232"/>
      <c r="L572" s="237"/>
      <c r="M572" s="238"/>
      <c r="N572" s="239"/>
      <c r="O572" s="239"/>
      <c r="P572" s="239"/>
      <c r="Q572" s="239"/>
      <c r="R572" s="239"/>
      <c r="S572" s="239"/>
      <c r="T572" s="240"/>
      <c r="AT572" s="241" t="s">
        <v>172</v>
      </c>
      <c r="AU572" s="241" t="s">
        <v>80</v>
      </c>
      <c r="AV572" s="13" t="s">
        <v>80</v>
      </c>
      <c r="AW572" s="13" t="s">
        <v>35</v>
      </c>
      <c r="AX572" s="13" t="s">
        <v>71</v>
      </c>
      <c r="AY572" s="241" t="s">
        <v>141</v>
      </c>
    </row>
    <row r="573" spans="2:51" s="13" customFormat="1">
      <c r="B573" s="231"/>
      <c r="C573" s="232"/>
      <c r="D573" s="222" t="s">
        <v>172</v>
      </c>
      <c r="E573" s="233" t="s">
        <v>21</v>
      </c>
      <c r="F573" s="234" t="s">
        <v>720</v>
      </c>
      <c r="G573" s="232"/>
      <c r="H573" s="235">
        <v>15.36</v>
      </c>
      <c r="I573" s="236"/>
      <c r="J573" s="232"/>
      <c r="K573" s="232"/>
      <c r="L573" s="237"/>
      <c r="M573" s="238"/>
      <c r="N573" s="239"/>
      <c r="O573" s="239"/>
      <c r="P573" s="239"/>
      <c r="Q573" s="239"/>
      <c r="R573" s="239"/>
      <c r="S573" s="239"/>
      <c r="T573" s="240"/>
      <c r="AT573" s="241" t="s">
        <v>172</v>
      </c>
      <c r="AU573" s="241" t="s">
        <v>80</v>
      </c>
      <c r="AV573" s="13" t="s">
        <v>80</v>
      </c>
      <c r="AW573" s="13" t="s">
        <v>35</v>
      </c>
      <c r="AX573" s="13" t="s">
        <v>71</v>
      </c>
      <c r="AY573" s="241" t="s">
        <v>141</v>
      </c>
    </row>
    <row r="574" spans="2:51" s="13" customFormat="1">
      <c r="B574" s="231"/>
      <c r="C574" s="232"/>
      <c r="D574" s="222" t="s">
        <v>172</v>
      </c>
      <c r="E574" s="233" t="s">
        <v>21</v>
      </c>
      <c r="F574" s="234" t="s">
        <v>721</v>
      </c>
      <c r="G574" s="232"/>
      <c r="H574" s="235">
        <v>210.24</v>
      </c>
      <c r="I574" s="236"/>
      <c r="J574" s="232"/>
      <c r="K574" s="232"/>
      <c r="L574" s="237"/>
      <c r="M574" s="238"/>
      <c r="N574" s="239"/>
      <c r="O574" s="239"/>
      <c r="P574" s="239"/>
      <c r="Q574" s="239"/>
      <c r="R574" s="239"/>
      <c r="S574" s="239"/>
      <c r="T574" s="240"/>
      <c r="AT574" s="241" t="s">
        <v>172</v>
      </c>
      <c r="AU574" s="241" t="s">
        <v>80</v>
      </c>
      <c r="AV574" s="13" t="s">
        <v>80</v>
      </c>
      <c r="AW574" s="13" t="s">
        <v>35</v>
      </c>
      <c r="AX574" s="13" t="s">
        <v>71</v>
      </c>
      <c r="AY574" s="241" t="s">
        <v>141</v>
      </c>
    </row>
    <row r="575" spans="2:51" s="13" customFormat="1">
      <c r="B575" s="231"/>
      <c r="C575" s="232"/>
      <c r="D575" s="222" t="s">
        <v>172</v>
      </c>
      <c r="E575" s="233" t="s">
        <v>21</v>
      </c>
      <c r="F575" s="234" t="s">
        <v>722</v>
      </c>
      <c r="G575" s="232"/>
      <c r="H575" s="235">
        <v>27.78</v>
      </c>
      <c r="I575" s="236"/>
      <c r="J575" s="232"/>
      <c r="K575" s="232"/>
      <c r="L575" s="237"/>
      <c r="M575" s="238"/>
      <c r="N575" s="239"/>
      <c r="O575" s="239"/>
      <c r="P575" s="239"/>
      <c r="Q575" s="239"/>
      <c r="R575" s="239"/>
      <c r="S575" s="239"/>
      <c r="T575" s="240"/>
      <c r="AT575" s="241" t="s">
        <v>172</v>
      </c>
      <c r="AU575" s="241" t="s">
        <v>80</v>
      </c>
      <c r="AV575" s="13" t="s">
        <v>80</v>
      </c>
      <c r="AW575" s="13" t="s">
        <v>35</v>
      </c>
      <c r="AX575" s="13" t="s">
        <v>71</v>
      </c>
      <c r="AY575" s="241" t="s">
        <v>141</v>
      </c>
    </row>
    <row r="576" spans="2:51" s="13" customFormat="1">
      <c r="B576" s="231"/>
      <c r="C576" s="232"/>
      <c r="D576" s="222" t="s">
        <v>172</v>
      </c>
      <c r="E576" s="233" t="s">
        <v>21</v>
      </c>
      <c r="F576" s="234" t="s">
        <v>723</v>
      </c>
      <c r="G576" s="232"/>
      <c r="H576" s="235">
        <v>3.6</v>
      </c>
      <c r="I576" s="236"/>
      <c r="J576" s="232"/>
      <c r="K576" s="232"/>
      <c r="L576" s="237"/>
      <c r="M576" s="238"/>
      <c r="N576" s="239"/>
      <c r="O576" s="239"/>
      <c r="P576" s="239"/>
      <c r="Q576" s="239"/>
      <c r="R576" s="239"/>
      <c r="S576" s="239"/>
      <c r="T576" s="240"/>
      <c r="AT576" s="241" t="s">
        <v>172</v>
      </c>
      <c r="AU576" s="241" t="s">
        <v>80</v>
      </c>
      <c r="AV576" s="13" t="s">
        <v>80</v>
      </c>
      <c r="AW576" s="13" t="s">
        <v>35</v>
      </c>
      <c r="AX576" s="13" t="s">
        <v>71</v>
      </c>
      <c r="AY576" s="241" t="s">
        <v>141</v>
      </c>
    </row>
    <row r="577" spans="2:51" s="13" customFormat="1">
      <c r="B577" s="231"/>
      <c r="C577" s="232"/>
      <c r="D577" s="222" t="s">
        <v>172</v>
      </c>
      <c r="E577" s="233" t="s">
        <v>21</v>
      </c>
      <c r="F577" s="234" t="s">
        <v>724</v>
      </c>
      <c r="G577" s="232"/>
      <c r="H577" s="235">
        <v>885.96</v>
      </c>
      <c r="I577" s="236"/>
      <c r="J577" s="232"/>
      <c r="K577" s="232"/>
      <c r="L577" s="237"/>
      <c r="M577" s="238"/>
      <c r="N577" s="239"/>
      <c r="O577" s="239"/>
      <c r="P577" s="239"/>
      <c r="Q577" s="239"/>
      <c r="R577" s="239"/>
      <c r="S577" s="239"/>
      <c r="T577" s="240"/>
      <c r="AT577" s="241" t="s">
        <v>172</v>
      </c>
      <c r="AU577" s="241" t="s">
        <v>80</v>
      </c>
      <c r="AV577" s="13" t="s">
        <v>80</v>
      </c>
      <c r="AW577" s="13" t="s">
        <v>35</v>
      </c>
      <c r="AX577" s="13" t="s">
        <v>71</v>
      </c>
      <c r="AY577" s="241" t="s">
        <v>141</v>
      </c>
    </row>
    <row r="578" spans="2:51" s="13" customFormat="1">
      <c r="B578" s="231"/>
      <c r="C578" s="232"/>
      <c r="D578" s="222" t="s">
        <v>172</v>
      </c>
      <c r="E578" s="233" t="s">
        <v>21</v>
      </c>
      <c r="F578" s="234" t="s">
        <v>725</v>
      </c>
      <c r="G578" s="232"/>
      <c r="H578" s="235">
        <v>367.75</v>
      </c>
      <c r="I578" s="236"/>
      <c r="J578" s="232"/>
      <c r="K578" s="232"/>
      <c r="L578" s="237"/>
      <c r="M578" s="238"/>
      <c r="N578" s="239"/>
      <c r="O578" s="239"/>
      <c r="P578" s="239"/>
      <c r="Q578" s="239"/>
      <c r="R578" s="239"/>
      <c r="S578" s="239"/>
      <c r="T578" s="240"/>
      <c r="AT578" s="241" t="s">
        <v>172</v>
      </c>
      <c r="AU578" s="241" t="s">
        <v>80</v>
      </c>
      <c r="AV578" s="13" t="s">
        <v>80</v>
      </c>
      <c r="AW578" s="13" t="s">
        <v>35</v>
      </c>
      <c r="AX578" s="13" t="s">
        <v>71</v>
      </c>
      <c r="AY578" s="241" t="s">
        <v>141</v>
      </c>
    </row>
    <row r="579" spans="2:51" s="13" customFormat="1">
      <c r="B579" s="231"/>
      <c r="C579" s="232"/>
      <c r="D579" s="222" t="s">
        <v>172</v>
      </c>
      <c r="E579" s="233" t="s">
        <v>21</v>
      </c>
      <c r="F579" s="234" t="s">
        <v>726</v>
      </c>
      <c r="G579" s="232"/>
      <c r="H579" s="235">
        <v>6.4320000000000004</v>
      </c>
      <c r="I579" s="236"/>
      <c r="J579" s="232"/>
      <c r="K579" s="232"/>
      <c r="L579" s="237"/>
      <c r="M579" s="238"/>
      <c r="N579" s="239"/>
      <c r="O579" s="239"/>
      <c r="P579" s="239"/>
      <c r="Q579" s="239"/>
      <c r="R579" s="239"/>
      <c r="S579" s="239"/>
      <c r="T579" s="240"/>
      <c r="AT579" s="241" t="s">
        <v>172</v>
      </c>
      <c r="AU579" s="241" t="s">
        <v>80</v>
      </c>
      <c r="AV579" s="13" t="s">
        <v>80</v>
      </c>
      <c r="AW579" s="13" t="s">
        <v>35</v>
      </c>
      <c r="AX579" s="13" t="s">
        <v>71</v>
      </c>
      <c r="AY579" s="241" t="s">
        <v>141</v>
      </c>
    </row>
    <row r="580" spans="2:51" s="13" customFormat="1">
      <c r="B580" s="231"/>
      <c r="C580" s="232"/>
      <c r="D580" s="222" t="s">
        <v>172</v>
      </c>
      <c r="E580" s="233" t="s">
        <v>21</v>
      </c>
      <c r="F580" s="234" t="s">
        <v>727</v>
      </c>
      <c r="G580" s="232"/>
      <c r="H580" s="235">
        <v>25.776</v>
      </c>
      <c r="I580" s="236"/>
      <c r="J580" s="232"/>
      <c r="K580" s="232"/>
      <c r="L580" s="237"/>
      <c r="M580" s="238"/>
      <c r="N580" s="239"/>
      <c r="O580" s="239"/>
      <c r="P580" s="239"/>
      <c r="Q580" s="239"/>
      <c r="R580" s="239"/>
      <c r="S580" s="239"/>
      <c r="T580" s="240"/>
      <c r="AT580" s="241" t="s">
        <v>172</v>
      </c>
      <c r="AU580" s="241" t="s">
        <v>80</v>
      </c>
      <c r="AV580" s="13" t="s">
        <v>80</v>
      </c>
      <c r="AW580" s="13" t="s">
        <v>35</v>
      </c>
      <c r="AX580" s="13" t="s">
        <v>71</v>
      </c>
      <c r="AY580" s="241" t="s">
        <v>141</v>
      </c>
    </row>
    <row r="581" spans="2:51" s="13" customFormat="1">
      <c r="B581" s="231"/>
      <c r="C581" s="232"/>
      <c r="D581" s="222" t="s">
        <v>172</v>
      </c>
      <c r="E581" s="233" t="s">
        <v>21</v>
      </c>
      <c r="F581" s="234" t="s">
        <v>728</v>
      </c>
      <c r="G581" s="232"/>
      <c r="H581" s="235">
        <v>1411.66</v>
      </c>
      <c r="I581" s="236"/>
      <c r="J581" s="232"/>
      <c r="K581" s="232"/>
      <c r="L581" s="237"/>
      <c r="M581" s="238"/>
      <c r="N581" s="239"/>
      <c r="O581" s="239"/>
      <c r="P581" s="239"/>
      <c r="Q581" s="239"/>
      <c r="R581" s="239"/>
      <c r="S581" s="239"/>
      <c r="T581" s="240"/>
      <c r="AT581" s="241" t="s">
        <v>172</v>
      </c>
      <c r="AU581" s="241" t="s">
        <v>80</v>
      </c>
      <c r="AV581" s="13" t="s">
        <v>80</v>
      </c>
      <c r="AW581" s="13" t="s">
        <v>35</v>
      </c>
      <c r="AX581" s="13" t="s">
        <v>71</v>
      </c>
      <c r="AY581" s="241" t="s">
        <v>141</v>
      </c>
    </row>
    <row r="582" spans="2:51" s="13" customFormat="1">
      <c r="B582" s="231"/>
      <c r="C582" s="232"/>
      <c r="D582" s="222" t="s">
        <v>172</v>
      </c>
      <c r="E582" s="233" t="s">
        <v>21</v>
      </c>
      <c r="F582" s="234" t="s">
        <v>729</v>
      </c>
      <c r="G582" s="232"/>
      <c r="H582" s="235">
        <v>885.06</v>
      </c>
      <c r="I582" s="236"/>
      <c r="J582" s="232"/>
      <c r="K582" s="232"/>
      <c r="L582" s="237"/>
      <c r="M582" s="238"/>
      <c r="N582" s="239"/>
      <c r="O582" s="239"/>
      <c r="P582" s="239"/>
      <c r="Q582" s="239"/>
      <c r="R582" s="239"/>
      <c r="S582" s="239"/>
      <c r="T582" s="240"/>
      <c r="AT582" s="241" t="s">
        <v>172</v>
      </c>
      <c r="AU582" s="241" t="s">
        <v>80</v>
      </c>
      <c r="AV582" s="13" t="s">
        <v>80</v>
      </c>
      <c r="AW582" s="13" t="s">
        <v>35</v>
      </c>
      <c r="AX582" s="13" t="s">
        <v>71</v>
      </c>
      <c r="AY582" s="241" t="s">
        <v>141</v>
      </c>
    </row>
    <row r="583" spans="2:51" s="13" customFormat="1">
      <c r="B583" s="231"/>
      <c r="C583" s="232"/>
      <c r="D583" s="222" t="s">
        <v>172</v>
      </c>
      <c r="E583" s="233" t="s">
        <v>21</v>
      </c>
      <c r="F583" s="234" t="s">
        <v>730</v>
      </c>
      <c r="G583" s="232"/>
      <c r="H583" s="235">
        <v>8.64</v>
      </c>
      <c r="I583" s="236"/>
      <c r="J583" s="232"/>
      <c r="K583" s="232"/>
      <c r="L583" s="237"/>
      <c r="M583" s="238"/>
      <c r="N583" s="239"/>
      <c r="O583" s="239"/>
      <c r="P583" s="239"/>
      <c r="Q583" s="239"/>
      <c r="R583" s="239"/>
      <c r="S583" s="239"/>
      <c r="T583" s="240"/>
      <c r="AT583" s="241" t="s">
        <v>172</v>
      </c>
      <c r="AU583" s="241" t="s">
        <v>80</v>
      </c>
      <c r="AV583" s="13" t="s">
        <v>80</v>
      </c>
      <c r="AW583" s="13" t="s">
        <v>35</v>
      </c>
      <c r="AX583" s="13" t="s">
        <v>71</v>
      </c>
      <c r="AY583" s="241" t="s">
        <v>141</v>
      </c>
    </row>
    <row r="584" spans="2:51" s="13" customFormat="1">
      <c r="B584" s="231"/>
      <c r="C584" s="232"/>
      <c r="D584" s="222" t="s">
        <v>172</v>
      </c>
      <c r="E584" s="233" t="s">
        <v>21</v>
      </c>
      <c r="F584" s="234" t="s">
        <v>731</v>
      </c>
      <c r="G584" s="232"/>
      <c r="H584" s="235">
        <v>9.6</v>
      </c>
      <c r="I584" s="236"/>
      <c r="J584" s="232"/>
      <c r="K584" s="232"/>
      <c r="L584" s="237"/>
      <c r="M584" s="238"/>
      <c r="N584" s="239"/>
      <c r="O584" s="239"/>
      <c r="P584" s="239"/>
      <c r="Q584" s="239"/>
      <c r="R584" s="239"/>
      <c r="S584" s="239"/>
      <c r="T584" s="240"/>
      <c r="AT584" s="241" t="s">
        <v>172</v>
      </c>
      <c r="AU584" s="241" t="s">
        <v>80</v>
      </c>
      <c r="AV584" s="13" t="s">
        <v>80</v>
      </c>
      <c r="AW584" s="13" t="s">
        <v>35</v>
      </c>
      <c r="AX584" s="13" t="s">
        <v>71</v>
      </c>
      <c r="AY584" s="241" t="s">
        <v>141</v>
      </c>
    </row>
    <row r="585" spans="2:51" s="13" customFormat="1">
      <c r="B585" s="231"/>
      <c r="C585" s="232"/>
      <c r="D585" s="222" t="s">
        <v>172</v>
      </c>
      <c r="E585" s="233" t="s">
        <v>21</v>
      </c>
      <c r="F585" s="234" t="s">
        <v>732</v>
      </c>
      <c r="G585" s="232"/>
      <c r="H585" s="235">
        <v>22.14</v>
      </c>
      <c r="I585" s="236"/>
      <c r="J585" s="232"/>
      <c r="K585" s="232"/>
      <c r="L585" s="237"/>
      <c r="M585" s="238"/>
      <c r="N585" s="239"/>
      <c r="O585" s="239"/>
      <c r="P585" s="239"/>
      <c r="Q585" s="239"/>
      <c r="R585" s="239"/>
      <c r="S585" s="239"/>
      <c r="T585" s="240"/>
      <c r="AT585" s="241" t="s">
        <v>172</v>
      </c>
      <c r="AU585" s="241" t="s">
        <v>80</v>
      </c>
      <c r="AV585" s="13" t="s">
        <v>80</v>
      </c>
      <c r="AW585" s="13" t="s">
        <v>35</v>
      </c>
      <c r="AX585" s="13" t="s">
        <v>71</v>
      </c>
      <c r="AY585" s="241" t="s">
        <v>141</v>
      </c>
    </row>
    <row r="586" spans="2:51" s="13" customFormat="1">
      <c r="B586" s="231"/>
      <c r="C586" s="232"/>
      <c r="D586" s="222" t="s">
        <v>172</v>
      </c>
      <c r="E586" s="233" t="s">
        <v>21</v>
      </c>
      <c r="F586" s="234" t="s">
        <v>733</v>
      </c>
      <c r="G586" s="232"/>
      <c r="H586" s="235">
        <v>16.716000000000001</v>
      </c>
      <c r="I586" s="236"/>
      <c r="J586" s="232"/>
      <c r="K586" s="232"/>
      <c r="L586" s="237"/>
      <c r="M586" s="238"/>
      <c r="N586" s="239"/>
      <c r="O586" s="239"/>
      <c r="P586" s="239"/>
      <c r="Q586" s="239"/>
      <c r="R586" s="239"/>
      <c r="S586" s="239"/>
      <c r="T586" s="240"/>
      <c r="AT586" s="241" t="s">
        <v>172</v>
      </c>
      <c r="AU586" s="241" t="s">
        <v>80</v>
      </c>
      <c r="AV586" s="13" t="s">
        <v>80</v>
      </c>
      <c r="AW586" s="13" t="s">
        <v>35</v>
      </c>
      <c r="AX586" s="13" t="s">
        <v>71</v>
      </c>
      <c r="AY586" s="241" t="s">
        <v>141</v>
      </c>
    </row>
    <row r="587" spans="2:51" s="13" customFormat="1">
      <c r="B587" s="231"/>
      <c r="C587" s="232"/>
      <c r="D587" s="222" t="s">
        <v>172</v>
      </c>
      <c r="E587" s="233" t="s">
        <v>21</v>
      </c>
      <c r="F587" s="234" t="s">
        <v>734</v>
      </c>
      <c r="G587" s="232"/>
      <c r="H587" s="235">
        <v>221.34</v>
      </c>
      <c r="I587" s="236"/>
      <c r="J587" s="232"/>
      <c r="K587" s="232"/>
      <c r="L587" s="237"/>
      <c r="M587" s="238"/>
      <c r="N587" s="239"/>
      <c r="O587" s="239"/>
      <c r="P587" s="239"/>
      <c r="Q587" s="239"/>
      <c r="R587" s="239"/>
      <c r="S587" s="239"/>
      <c r="T587" s="240"/>
      <c r="AT587" s="241" t="s">
        <v>172</v>
      </c>
      <c r="AU587" s="241" t="s">
        <v>80</v>
      </c>
      <c r="AV587" s="13" t="s">
        <v>80</v>
      </c>
      <c r="AW587" s="13" t="s">
        <v>35</v>
      </c>
      <c r="AX587" s="13" t="s">
        <v>71</v>
      </c>
      <c r="AY587" s="241" t="s">
        <v>141</v>
      </c>
    </row>
    <row r="588" spans="2:51" s="13" customFormat="1">
      <c r="B588" s="231"/>
      <c r="C588" s="232"/>
      <c r="D588" s="222" t="s">
        <v>172</v>
      </c>
      <c r="E588" s="233" t="s">
        <v>21</v>
      </c>
      <c r="F588" s="234" t="s">
        <v>735</v>
      </c>
      <c r="G588" s="232"/>
      <c r="H588" s="235">
        <v>219.14400000000001</v>
      </c>
      <c r="I588" s="236"/>
      <c r="J588" s="232"/>
      <c r="K588" s="232"/>
      <c r="L588" s="237"/>
      <c r="M588" s="238"/>
      <c r="N588" s="239"/>
      <c r="O588" s="239"/>
      <c r="P588" s="239"/>
      <c r="Q588" s="239"/>
      <c r="R588" s="239"/>
      <c r="S588" s="239"/>
      <c r="T588" s="240"/>
      <c r="AT588" s="241" t="s">
        <v>172</v>
      </c>
      <c r="AU588" s="241" t="s">
        <v>80</v>
      </c>
      <c r="AV588" s="13" t="s">
        <v>80</v>
      </c>
      <c r="AW588" s="13" t="s">
        <v>35</v>
      </c>
      <c r="AX588" s="13" t="s">
        <v>71</v>
      </c>
      <c r="AY588" s="241" t="s">
        <v>141</v>
      </c>
    </row>
    <row r="589" spans="2:51" s="13" customFormat="1">
      <c r="B589" s="231"/>
      <c r="C589" s="232"/>
      <c r="D589" s="222" t="s">
        <v>172</v>
      </c>
      <c r="E589" s="233" t="s">
        <v>21</v>
      </c>
      <c r="F589" s="234" t="s">
        <v>736</v>
      </c>
      <c r="G589" s="232"/>
      <c r="H589" s="235">
        <v>72.63</v>
      </c>
      <c r="I589" s="236"/>
      <c r="J589" s="232"/>
      <c r="K589" s="232"/>
      <c r="L589" s="237"/>
      <c r="M589" s="238"/>
      <c r="N589" s="239"/>
      <c r="O589" s="239"/>
      <c r="P589" s="239"/>
      <c r="Q589" s="239"/>
      <c r="R589" s="239"/>
      <c r="S589" s="239"/>
      <c r="T589" s="240"/>
      <c r="AT589" s="241" t="s">
        <v>172</v>
      </c>
      <c r="AU589" s="241" t="s">
        <v>80</v>
      </c>
      <c r="AV589" s="13" t="s">
        <v>80</v>
      </c>
      <c r="AW589" s="13" t="s">
        <v>35</v>
      </c>
      <c r="AX589" s="13" t="s">
        <v>71</v>
      </c>
      <c r="AY589" s="241" t="s">
        <v>141</v>
      </c>
    </row>
    <row r="590" spans="2:51" s="13" customFormat="1">
      <c r="B590" s="231"/>
      <c r="C590" s="232"/>
      <c r="D590" s="222" t="s">
        <v>172</v>
      </c>
      <c r="E590" s="233" t="s">
        <v>21</v>
      </c>
      <c r="F590" s="234" t="s">
        <v>737</v>
      </c>
      <c r="G590" s="232"/>
      <c r="H590" s="235">
        <v>72.53</v>
      </c>
      <c r="I590" s="236"/>
      <c r="J590" s="232"/>
      <c r="K590" s="232"/>
      <c r="L590" s="237"/>
      <c r="M590" s="238"/>
      <c r="N590" s="239"/>
      <c r="O590" s="239"/>
      <c r="P590" s="239"/>
      <c r="Q590" s="239"/>
      <c r="R590" s="239"/>
      <c r="S590" s="239"/>
      <c r="T590" s="240"/>
      <c r="AT590" s="241" t="s">
        <v>172</v>
      </c>
      <c r="AU590" s="241" t="s">
        <v>80</v>
      </c>
      <c r="AV590" s="13" t="s">
        <v>80</v>
      </c>
      <c r="AW590" s="13" t="s">
        <v>35</v>
      </c>
      <c r="AX590" s="13" t="s">
        <v>71</v>
      </c>
      <c r="AY590" s="241" t="s">
        <v>141</v>
      </c>
    </row>
    <row r="591" spans="2:51" s="13" customFormat="1">
      <c r="B591" s="231"/>
      <c r="C591" s="232"/>
      <c r="D591" s="222" t="s">
        <v>172</v>
      </c>
      <c r="E591" s="233" t="s">
        <v>21</v>
      </c>
      <c r="F591" s="234" t="s">
        <v>738</v>
      </c>
      <c r="G591" s="232"/>
      <c r="H591" s="235">
        <v>72.63</v>
      </c>
      <c r="I591" s="236"/>
      <c r="J591" s="232"/>
      <c r="K591" s="232"/>
      <c r="L591" s="237"/>
      <c r="M591" s="238"/>
      <c r="N591" s="239"/>
      <c r="O591" s="239"/>
      <c r="P591" s="239"/>
      <c r="Q591" s="239"/>
      <c r="R591" s="239"/>
      <c r="S591" s="239"/>
      <c r="T591" s="240"/>
      <c r="AT591" s="241" t="s">
        <v>172</v>
      </c>
      <c r="AU591" s="241" t="s">
        <v>80</v>
      </c>
      <c r="AV591" s="13" t="s">
        <v>80</v>
      </c>
      <c r="AW591" s="13" t="s">
        <v>35</v>
      </c>
      <c r="AX591" s="13" t="s">
        <v>71</v>
      </c>
      <c r="AY591" s="241" t="s">
        <v>141</v>
      </c>
    </row>
    <row r="592" spans="2:51" s="13" customFormat="1">
      <c r="B592" s="231"/>
      <c r="C592" s="232"/>
      <c r="D592" s="222" t="s">
        <v>172</v>
      </c>
      <c r="E592" s="233" t="s">
        <v>21</v>
      </c>
      <c r="F592" s="234" t="s">
        <v>739</v>
      </c>
      <c r="G592" s="232"/>
      <c r="H592" s="235">
        <v>72.53</v>
      </c>
      <c r="I592" s="236"/>
      <c r="J592" s="232"/>
      <c r="K592" s="232"/>
      <c r="L592" s="237"/>
      <c r="M592" s="238"/>
      <c r="N592" s="239"/>
      <c r="O592" s="239"/>
      <c r="P592" s="239"/>
      <c r="Q592" s="239"/>
      <c r="R592" s="239"/>
      <c r="S592" s="239"/>
      <c r="T592" s="240"/>
      <c r="AT592" s="241" t="s">
        <v>172</v>
      </c>
      <c r="AU592" s="241" t="s">
        <v>80</v>
      </c>
      <c r="AV592" s="13" t="s">
        <v>80</v>
      </c>
      <c r="AW592" s="13" t="s">
        <v>35</v>
      </c>
      <c r="AX592" s="13" t="s">
        <v>71</v>
      </c>
      <c r="AY592" s="241" t="s">
        <v>141</v>
      </c>
    </row>
    <row r="593" spans="2:51" s="13" customFormat="1">
      <c r="B593" s="231"/>
      <c r="C593" s="232"/>
      <c r="D593" s="222" t="s">
        <v>172</v>
      </c>
      <c r="E593" s="233" t="s">
        <v>21</v>
      </c>
      <c r="F593" s="234" t="s">
        <v>740</v>
      </c>
      <c r="G593" s="232"/>
      <c r="H593" s="235">
        <v>80</v>
      </c>
      <c r="I593" s="236"/>
      <c r="J593" s="232"/>
      <c r="K593" s="232"/>
      <c r="L593" s="237"/>
      <c r="M593" s="238"/>
      <c r="N593" s="239"/>
      <c r="O593" s="239"/>
      <c r="P593" s="239"/>
      <c r="Q593" s="239"/>
      <c r="R593" s="239"/>
      <c r="S593" s="239"/>
      <c r="T593" s="240"/>
      <c r="AT593" s="241" t="s">
        <v>172</v>
      </c>
      <c r="AU593" s="241" t="s">
        <v>80</v>
      </c>
      <c r="AV593" s="13" t="s">
        <v>80</v>
      </c>
      <c r="AW593" s="13" t="s">
        <v>35</v>
      </c>
      <c r="AX593" s="13" t="s">
        <v>71</v>
      </c>
      <c r="AY593" s="241" t="s">
        <v>141</v>
      </c>
    </row>
    <row r="594" spans="2:51" s="13" customFormat="1">
      <c r="B594" s="231"/>
      <c r="C594" s="232"/>
      <c r="D594" s="222" t="s">
        <v>172</v>
      </c>
      <c r="E594" s="233" t="s">
        <v>21</v>
      </c>
      <c r="F594" s="234" t="s">
        <v>741</v>
      </c>
      <c r="G594" s="232"/>
      <c r="H594" s="235">
        <v>19.8</v>
      </c>
      <c r="I594" s="236"/>
      <c r="J594" s="232"/>
      <c r="K594" s="232"/>
      <c r="L594" s="237"/>
      <c r="M594" s="238"/>
      <c r="N594" s="239"/>
      <c r="O594" s="239"/>
      <c r="P594" s="239"/>
      <c r="Q594" s="239"/>
      <c r="R594" s="239"/>
      <c r="S594" s="239"/>
      <c r="T594" s="240"/>
      <c r="AT594" s="241" t="s">
        <v>172</v>
      </c>
      <c r="AU594" s="241" t="s">
        <v>80</v>
      </c>
      <c r="AV594" s="13" t="s">
        <v>80</v>
      </c>
      <c r="AW594" s="13" t="s">
        <v>35</v>
      </c>
      <c r="AX594" s="13" t="s">
        <v>71</v>
      </c>
      <c r="AY594" s="241" t="s">
        <v>141</v>
      </c>
    </row>
    <row r="595" spans="2:51" s="13" customFormat="1">
      <c r="B595" s="231"/>
      <c r="C595" s="232"/>
      <c r="D595" s="222" t="s">
        <v>172</v>
      </c>
      <c r="E595" s="233" t="s">
        <v>21</v>
      </c>
      <c r="F595" s="234" t="s">
        <v>742</v>
      </c>
      <c r="G595" s="232"/>
      <c r="H595" s="235">
        <v>39.027999999999999</v>
      </c>
      <c r="I595" s="236"/>
      <c r="J595" s="232"/>
      <c r="K595" s="232"/>
      <c r="L595" s="237"/>
      <c r="M595" s="238"/>
      <c r="N595" s="239"/>
      <c r="O595" s="239"/>
      <c r="P595" s="239"/>
      <c r="Q595" s="239"/>
      <c r="R595" s="239"/>
      <c r="S595" s="239"/>
      <c r="T595" s="240"/>
      <c r="AT595" s="241" t="s">
        <v>172</v>
      </c>
      <c r="AU595" s="241" t="s">
        <v>80</v>
      </c>
      <c r="AV595" s="13" t="s">
        <v>80</v>
      </c>
      <c r="AW595" s="13" t="s">
        <v>35</v>
      </c>
      <c r="AX595" s="13" t="s">
        <v>71</v>
      </c>
      <c r="AY595" s="241" t="s">
        <v>141</v>
      </c>
    </row>
    <row r="596" spans="2:51" s="13" customFormat="1">
      <c r="B596" s="231"/>
      <c r="C596" s="232"/>
      <c r="D596" s="222" t="s">
        <v>172</v>
      </c>
      <c r="E596" s="233" t="s">
        <v>21</v>
      </c>
      <c r="F596" s="234" t="s">
        <v>743</v>
      </c>
      <c r="G596" s="232"/>
      <c r="H596" s="235">
        <v>30</v>
      </c>
      <c r="I596" s="236"/>
      <c r="J596" s="232"/>
      <c r="K596" s="232"/>
      <c r="L596" s="237"/>
      <c r="M596" s="238"/>
      <c r="N596" s="239"/>
      <c r="O596" s="239"/>
      <c r="P596" s="239"/>
      <c r="Q596" s="239"/>
      <c r="R596" s="239"/>
      <c r="S596" s="239"/>
      <c r="T596" s="240"/>
      <c r="AT596" s="241" t="s">
        <v>172</v>
      </c>
      <c r="AU596" s="241" t="s">
        <v>80</v>
      </c>
      <c r="AV596" s="13" t="s">
        <v>80</v>
      </c>
      <c r="AW596" s="13" t="s">
        <v>35</v>
      </c>
      <c r="AX596" s="13" t="s">
        <v>71</v>
      </c>
      <c r="AY596" s="241" t="s">
        <v>141</v>
      </c>
    </row>
    <row r="597" spans="2:51" s="13" customFormat="1">
      <c r="B597" s="231"/>
      <c r="C597" s="232"/>
      <c r="D597" s="222" t="s">
        <v>172</v>
      </c>
      <c r="E597" s="233" t="s">
        <v>21</v>
      </c>
      <c r="F597" s="234" t="s">
        <v>744</v>
      </c>
      <c r="G597" s="232"/>
      <c r="H597" s="235">
        <v>60.2</v>
      </c>
      <c r="I597" s="236"/>
      <c r="J597" s="232"/>
      <c r="K597" s="232"/>
      <c r="L597" s="237"/>
      <c r="M597" s="238"/>
      <c r="N597" s="239"/>
      <c r="O597" s="239"/>
      <c r="P597" s="239"/>
      <c r="Q597" s="239"/>
      <c r="R597" s="239"/>
      <c r="S597" s="239"/>
      <c r="T597" s="240"/>
      <c r="AT597" s="241" t="s">
        <v>172</v>
      </c>
      <c r="AU597" s="241" t="s">
        <v>80</v>
      </c>
      <c r="AV597" s="13" t="s">
        <v>80</v>
      </c>
      <c r="AW597" s="13" t="s">
        <v>35</v>
      </c>
      <c r="AX597" s="13" t="s">
        <v>71</v>
      </c>
      <c r="AY597" s="241" t="s">
        <v>141</v>
      </c>
    </row>
    <row r="598" spans="2:51" s="13" customFormat="1">
      <c r="B598" s="231"/>
      <c r="C598" s="232"/>
      <c r="D598" s="222" t="s">
        <v>172</v>
      </c>
      <c r="E598" s="233" t="s">
        <v>21</v>
      </c>
      <c r="F598" s="234" t="s">
        <v>745</v>
      </c>
      <c r="G598" s="232"/>
      <c r="H598" s="235">
        <v>323.89999999999998</v>
      </c>
      <c r="I598" s="236"/>
      <c r="J598" s="232"/>
      <c r="K598" s="232"/>
      <c r="L598" s="237"/>
      <c r="M598" s="238"/>
      <c r="N598" s="239"/>
      <c r="O598" s="239"/>
      <c r="P598" s="239"/>
      <c r="Q598" s="239"/>
      <c r="R598" s="239"/>
      <c r="S598" s="239"/>
      <c r="T598" s="240"/>
      <c r="AT598" s="241" t="s">
        <v>172</v>
      </c>
      <c r="AU598" s="241" t="s">
        <v>80</v>
      </c>
      <c r="AV598" s="13" t="s">
        <v>80</v>
      </c>
      <c r="AW598" s="13" t="s">
        <v>35</v>
      </c>
      <c r="AX598" s="13" t="s">
        <v>71</v>
      </c>
      <c r="AY598" s="241" t="s">
        <v>141</v>
      </c>
    </row>
    <row r="599" spans="2:51" s="13" customFormat="1">
      <c r="B599" s="231"/>
      <c r="C599" s="232"/>
      <c r="D599" s="222" t="s">
        <v>172</v>
      </c>
      <c r="E599" s="233" t="s">
        <v>21</v>
      </c>
      <c r="F599" s="234" t="s">
        <v>746</v>
      </c>
      <c r="G599" s="232"/>
      <c r="H599" s="235">
        <v>59.67</v>
      </c>
      <c r="I599" s="236"/>
      <c r="J599" s="232"/>
      <c r="K599" s="232"/>
      <c r="L599" s="237"/>
      <c r="M599" s="238"/>
      <c r="N599" s="239"/>
      <c r="O599" s="239"/>
      <c r="P599" s="239"/>
      <c r="Q599" s="239"/>
      <c r="R599" s="239"/>
      <c r="S599" s="239"/>
      <c r="T599" s="240"/>
      <c r="AT599" s="241" t="s">
        <v>172</v>
      </c>
      <c r="AU599" s="241" t="s">
        <v>80</v>
      </c>
      <c r="AV599" s="13" t="s">
        <v>80</v>
      </c>
      <c r="AW599" s="13" t="s">
        <v>35</v>
      </c>
      <c r="AX599" s="13" t="s">
        <v>71</v>
      </c>
      <c r="AY599" s="241" t="s">
        <v>141</v>
      </c>
    </row>
    <row r="600" spans="2:51" s="13" customFormat="1">
      <c r="B600" s="231"/>
      <c r="C600" s="232"/>
      <c r="D600" s="222" t="s">
        <v>172</v>
      </c>
      <c r="E600" s="233" t="s">
        <v>21</v>
      </c>
      <c r="F600" s="234" t="s">
        <v>747</v>
      </c>
      <c r="G600" s="232"/>
      <c r="H600" s="235">
        <v>238.12</v>
      </c>
      <c r="I600" s="236"/>
      <c r="J600" s="232"/>
      <c r="K600" s="232"/>
      <c r="L600" s="237"/>
      <c r="M600" s="238"/>
      <c r="N600" s="239"/>
      <c r="O600" s="239"/>
      <c r="P600" s="239"/>
      <c r="Q600" s="239"/>
      <c r="R600" s="239"/>
      <c r="S600" s="239"/>
      <c r="T600" s="240"/>
      <c r="AT600" s="241" t="s">
        <v>172</v>
      </c>
      <c r="AU600" s="241" t="s">
        <v>80</v>
      </c>
      <c r="AV600" s="13" t="s">
        <v>80</v>
      </c>
      <c r="AW600" s="13" t="s">
        <v>35</v>
      </c>
      <c r="AX600" s="13" t="s">
        <v>71</v>
      </c>
      <c r="AY600" s="241" t="s">
        <v>141</v>
      </c>
    </row>
    <row r="601" spans="2:51" s="13" customFormat="1">
      <c r="B601" s="231"/>
      <c r="C601" s="232"/>
      <c r="D601" s="222" t="s">
        <v>172</v>
      </c>
      <c r="E601" s="233" t="s">
        <v>21</v>
      </c>
      <c r="F601" s="234" t="s">
        <v>748</v>
      </c>
      <c r="G601" s="232"/>
      <c r="H601" s="235">
        <v>76.61</v>
      </c>
      <c r="I601" s="236"/>
      <c r="J601" s="232"/>
      <c r="K601" s="232"/>
      <c r="L601" s="237"/>
      <c r="M601" s="238"/>
      <c r="N601" s="239"/>
      <c r="O601" s="239"/>
      <c r="P601" s="239"/>
      <c r="Q601" s="239"/>
      <c r="R601" s="239"/>
      <c r="S601" s="239"/>
      <c r="T601" s="240"/>
      <c r="AT601" s="241" t="s">
        <v>172</v>
      </c>
      <c r="AU601" s="241" t="s">
        <v>80</v>
      </c>
      <c r="AV601" s="13" t="s">
        <v>80</v>
      </c>
      <c r="AW601" s="13" t="s">
        <v>35</v>
      </c>
      <c r="AX601" s="13" t="s">
        <v>71</v>
      </c>
      <c r="AY601" s="241" t="s">
        <v>141</v>
      </c>
    </row>
    <row r="602" spans="2:51" s="13" customFormat="1">
      <c r="B602" s="231"/>
      <c r="C602" s="232"/>
      <c r="D602" s="222" t="s">
        <v>172</v>
      </c>
      <c r="E602" s="233" t="s">
        <v>21</v>
      </c>
      <c r="F602" s="234" t="s">
        <v>749</v>
      </c>
      <c r="G602" s="232"/>
      <c r="H602" s="235">
        <v>77.77</v>
      </c>
      <c r="I602" s="236"/>
      <c r="J602" s="232"/>
      <c r="K602" s="232"/>
      <c r="L602" s="237"/>
      <c r="M602" s="238"/>
      <c r="N602" s="239"/>
      <c r="O602" s="239"/>
      <c r="P602" s="239"/>
      <c r="Q602" s="239"/>
      <c r="R602" s="239"/>
      <c r="S602" s="239"/>
      <c r="T602" s="240"/>
      <c r="AT602" s="241" t="s">
        <v>172</v>
      </c>
      <c r="AU602" s="241" t="s">
        <v>80</v>
      </c>
      <c r="AV602" s="13" t="s">
        <v>80</v>
      </c>
      <c r="AW602" s="13" t="s">
        <v>35</v>
      </c>
      <c r="AX602" s="13" t="s">
        <v>71</v>
      </c>
      <c r="AY602" s="241" t="s">
        <v>141</v>
      </c>
    </row>
    <row r="603" spans="2:51" s="13" customFormat="1">
      <c r="B603" s="231"/>
      <c r="C603" s="232"/>
      <c r="D603" s="222" t="s">
        <v>172</v>
      </c>
      <c r="E603" s="233" t="s">
        <v>21</v>
      </c>
      <c r="F603" s="234" t="s">
        <v>750</v>
      </c>
      <c r="G603" s="232"/>
      <c r="H603" s="235">
        <v>49.847999999999999</v>
      </c>
      <c r="I603" s="236"/>
      <c r="J603" s="232"/>
      <c r="K603" s="232"/>
      <c r="L603" s="237"/>
      <c r="M603" s="238"/>
      <c r="N603" s="239"/>
      <c r="O603" s="239"/>
      <c r="P603" s="239"/>
      <c r="Q603" s="239"/>
      <c r="R603" s="239"/>
      <c r="S603" s="239"/>
      <c r="T603" s="240"/>
      <c r="AT603" s="241" t="s">
        <v>172</v>
      </c>
      <c r="AU603" s="241" t="s">
        <v>80</v>
      </c>
      <c r="AV603" s="13" t="s">
        <v>80</v>
      </c>
      <c r="AW603" s="13" t="s">
        <v>35</v>
      </c>
      <c r="AX603" s="13" t="s">
        <v>71</v>
      </c>
      <c r="AY603" s="241" t="s">
        <v>141</v>
      </c>
    </row>
    <row r="604" spans="2:51" s="13" customFormat="1">
      <c r="B604" s="231"/>
      <c r="C604" s="232"/>
      <c r="D604" s="222" t="s">
        <v>172</v>
      </c>
      <c r="E604" s="233" t="s">
        <v>21</v>
      </c>
      <c r="F604" s="234" t="s">
        <v>751</v>
      </c>
      <c r="G604" s="232"/>
      <c r="H604" s="235">
        <v>40.4</v>
      </c>
      <c r="I604" s="236"/>
      <c r="J604" s="232"/>
      <c r="K604" s="232"/>
      <c r="L604" s="237"/>
      <c r="M604" s="238"/>
      <c r="N604" s="239"/>
      <c r="O604" s="239"/>
      <c r="P604" s="239"/>
      <c r="Q604" s="239"/>
      <c r="R604" s="239"/>
      <c r="S604" s="239"/>
      <c r="T604" s="240"/>
      <c r="AT604" s="241" t="s">
        <v>172</v>
      </c>
      <c r="AU604" s="241" t="s">
        <v>80</v>
      </c>
      <c r="AV604" s="13" t="s">
        <v>80</v>
      </c>
      <c r="AW604" s="13" t="s">
        <v>35</v>
      </c>
      <c r="AX604" s="13" t="s">
        <v>71</v>
      </c>
      <c r="AY604" s="241" t="s">
        <v>141</v>
      </c>
    </row>
    <row r="605" spans="2:51" s="13" customFormat="1">
      <c r="B605" s="231"/>
      <c r="C605" s="232"/>
      <c r="D605" s="222" t="s">
        <v>172</v>
      </c>
      <c r="E605" s="233" t="s">
        <v>21</v>
      </c>
      <c r="F605" s="234" t="s">
        <v>752</v>
      </c>
      <c r="G605" s="232"/>
      <c r="H605" s="235">
        <v>203.3</v>
      </c>
      <c r="I605" s="236"/>
      <c r="J605" s="232"/>
      <c r="K605" s="232"/>
      <c r="L605" s="237"/>
      <c r="M605" s="238"/>
      <c r="N605" s="239"/>
      <c r="O605" s="239"/>
      <c r="P605" s="239"/>
      <c r="Q605" s="239"/>
      <c r="R605" s="239"/>
      <c r="S605" s="239"/>
      <c r="T605" s="240"/>
      <c r="AT605" s="241" t="s">
        <v>172</v>
      </c>
      <c r="AU605" s="241" t="s">
        <v>80</v>
      </c>
      <c r="AV605" s="13" t="s">
        <v>80</v>
      </c>
      <c r="AW605" s="13" t="s">
        <v>35</v>
      </c>
      <c r="AX605" s="13" t="s">
        <v>71</v>
      </c>
      <c r="AY605" s="241" t="s">
        <v>141</v>
      </c>
    </row>
    <row r="606" spans="2:51" s="13" customFormat="1">
      <c r="B606" s="231"/>
      <c r="C606" s="232"/>
      <c r="D606" s="222" t="s">
        <v>172</v>
      </c>
      <c r="E606" s="233" t="s">
        <v>21</v>
      </c>
      <c r="F606" s="234" t="s">
        <v>753</v>
      </c>
      <c r="G606" s="232"/>
      <c r="H606" s="235">
        <v>369.31</v>
      </c>
      <c r="I606" s="236"/>
      <c r="J606" s="232"/>
      <c r="K606" s="232"/>
      <c r="L606" s="237"/>
      <c r="M606" s="238"/>
      <c r="N606" s="239"/>
      <c r="O606" s="239"/>
      <c r="P606" s="239"/>
      <c r="Q606" s="239"/>
      <c r="R606" s="239"/>
      <c r="S606" s="239"/>
      <c r="T606" s="240"/>
      <c r="AT606" s="241" t="s">
        <v>172</v>
      </c>
      <c r="AU606" s="241" t="s">
        <v>80</v>
      </c>
      <c r="AV606" s="13" t="s">
        <v>80</v>
      </c>
      <c r="AW606" s="13" t="s">
        <v>35</v>
      </c>
      <c r="AX606" s="13" t="s">
        <v>71</v>
      </c>
      <c r="AY606" s="241" t="s">
        <v>141</v>
      </c>
    </row>
    <row r="607" spans="2:51" s="13" customFormat="1">
      <c r="B607" s="231"/>
      <c r="C607" s="232"/>
      <c r="D607" s="222" t="s">
        <v>172</v>
      </c>
      <c r="E607" s="233" t="s">
        <v>21</v>
      </c>
      <c r="F607" s="234" t="s">
        <v>754</v>
      </c>
      <c r="G607" s="232"/>
      <c r="H607" s="235">
        <v>85.75</v>
      </c>
      <c r="I607" s="236"/>
      <c r="J607" s="232"/>
      <c r="K607" s="232"/>
      <c r="L607" s="237"/>
      <c r="M607" s="238"/>
      <c r="N607" s="239"/>
      <c r="O607" s="239"/>
      <c r="P607" s="239"/>
      <c r="Q607" s="239"/>
      <c r="R607" s="239"/>
      <c r="S607" s="239"/>
      <c r="T607" s="240"/>
      <c r="AT607" s="241" t="s">
        <v>172</v>
      </c>
      <c r="AU607" s="241" t="s">
        <v>80</v>
      </c>
      <c r="AV607" s="13" t="s">
        <v>80</v>
      </c>
      <c r="AW607" s="13" t="s">
        <v>35</v>
      </c>
      <c r="AX607" s="13" t="s">
        <v>71</v>
      </c>
      <c r="AY607" s="241" t="s">
        <v>141</v>
      </c>
    </row>
    <row r="608" spans="2:51" s="13" customFormat="1">
      <c r="B608" s="231"/>
      <c r="C608" s="232"/>
      <c r="D608" s="222" t="s">
        <v>172</v>
      </c>
      <c r="E608" s="233" t="s">
        <v>21</v>
      </c>
      <c r="F608" s="234" t="s">
        <v>755</v>
      </c>
      <c r="G608" s="232"/>
      <c r="H608" s="235">
        <v>53.3</v>
      </c>
      <c r="I608" s="236"/>
      <c r="J608" s="232"/>
      <c r="K608" s="232"/>
      <c r="L608" s="237"/>
      <c r="M608" s="238"/>
      <c r="N608" s="239"/>
      <c r="O608" s="239"/>
      <c r="P608" s="239"/>
      <c r="Q608" s="239"/>
      <c r="R608" s="239"/>
      <c r="S608" s="239"/>
      <c r="T608" s="240"/>
      <c r="AT608" s="241" t="s">
        <v>172</v>
      </c>
      <c r="AU608" s="241" t="s">
        <v>80</v>
      </c>
      <c r="AV608" s="13" t="s">
        <v>80</v>
      </c>
      <c r="AW608" s="13" t="s">
        <v>35</v>
      </c>
      <c r="AX608" s="13" t="s">
        <v>71</v>
      </c>
      <c r="AY608" s="241" t="s">
        <v>141</v>
      </c>
    </row>
    <row r="609" spans="2:51" s="13" customFormat="1">
      <c r="B609" s="231"/>
      <c r="C609" s="232"/>
      <c r="D609" s="222" t="s">
        <v>172</v>
      </c>
      <c r="E609" s="233" t="s">
        <v>21</v>
      </c>
      <c r="F609" s="234" t="s">
        <v>756</v>
      </c>
      <c r="G609" s="232"/>
      <c r="H609" s="235">
        <v>119.95</v>
      </c>
      <c r="I609" s="236"/>
      <c r="J609" s="232"/>
      <c r="K609" s="232"/>
      <c r="L609" s="237"/>
      <c r="M609" s="238"/>
      <c r="N609" s="239"/>
      <c r="O609" s="239"/>
      <c r="P609" s="239"/>
      <c r="Q609" s="239"/>
      <c r="R609" s="239"/>
      <c r="S609" s="239"/>
      <c r="T609" s="240"/>
      <c r="AT609" s="241" t="s">
        <v>172</v>
      </c>
      <c r="AU609" s="241" t="s">
        <v>80</v>
      </c>
      <c r="AV609" s="13" t="s">
        <v>80</v>
      </c>
      <c r="AW609" s="13" t="s">
        <v>35</v>
      </c>
      <c r="AX609" s="13" t="s">
        <v>71</v>
      </c>
      <c r="AY609" s="241" t="s">
        <v>141</v>
      </c>
    </row>
    <row r="610" spans="2:51" s="13" customFormat="1">
      <c r="B610" s="231"/>
      <c r="C610" s="232"/>
      <c r="D610" s="222" t="s">
        <v>172</v>
      </c>
      <c r="E610" s="233" t="s">
        <v>21</v>
      </c>
      <c r="F610" s="234" t="s">
        <v>757</v>
      </c>
      <c r="G610" s="232"/>
      <c r="H610" s="235">
        <v>26.76</v>
      </c>
      <c r="I610" s="236"/>
      <c r="J610" s="232"/>
      <c r="K610" s="232"/>
      <c r="L610" s="237"/>
      <c r="M610" s="238"/>
      <c r="N610" s="239"/>
      <c r="O610" s="239"/>
      <c r="P610" s="239"/>
      <c r="Q610" s="239"/>
      <c r="R610" s="239"/>
      <c r="S610" s="239"/>
      <c r="T610" s="240"/>
      <c r="AT610" s="241" t="s">
        <v>172</v>
      </c>
      <c r="AU610" s="241" t="s">
        <v>80</v>
      </c>
      <c r="AV610" s="13" t="s">
        <v>80</v>
      </c>
      <c r="AW610" s="13" t="s">
        <v>35</v>
      </c>
      <c r="AX610" s="13" t="s">
        <v>71</v>
      </c>
      <c r="AY610" s="241" t="s">
        <v>141</v>
      </c>
    </row>
    <row r="611" spans="2:51" s="13" customFormat="1">
      <c r="B611" s="231"/>
      <c r="C611" s="232"/>
      <c r="D611" s="222" t="s">
        <v>172</v>
      </c>
      <c r="E611" s="233" t="s">
        <v>21</v>
      </c>
      <c r="F611" s="234" t="s">
        <v>758</v>
      </c>
      <c r="G611" s="232"/>
      <c r="H611" s="235">
        <v>261.2</v>
      </c>
      <c r="I611" s="236"/>
      <c r="J611" s="232"/>
      <c r="K611" s="232"/>
      <c r="L611" s="237"/>
      <c r="M611" s="238"/>
      <c r="N611" s="239"/>
      <c r="O611" s="239"/>
      <c r="P611" s="239"/>
      <c r="Q611" s="239"/>
      <c r="R611" s="239"/>
      <c r="S611" s="239"/>
      <c r="T611" s="240"/>
      <c r="AT611" s="241" t="s">
        <v>172</v>
      </c>
      <c r="AU611" s="241" t="s">
        <v>80</v>
      </c>
      <c r="AV611" s="13" t="s">
        <v>80</v>
      </c>
      <c r="AW611" s="13" t="s">
        <v>35</v>
      </c>
      <c r="AX611" s="13" t="s">
        <v>71</v>
      </c>
      <c r="AY611" s="241" t="s">
        <v>141</v>
      </c>
    </row>
    <row r="612" spans="2:51" s="13" customFormat="1">
      <c r="B612" s="231"/>
      <c r="C612" s="232"/>
      <c r="D612" s="222" t="s">
        <v>172</v>
      </c>
      <c r="E612" s="233" t="s">
        <v>21</v>
      </c>
      <c r="F612" s="234" t="s">
        <v>759</v>
      </c>
      <c r="G612" s="232"/>
      <c r="H612" s="235">
        <v>87.5</v>
      </c>
      <c r="I612" s="236"/>
      <c r="J612" s="232"/>
      <c r="K612" s="232"/>
      <c r="L612" s="237"/>
      <c r="M612" s="238"/>
      <c r="N612" s="239"/>
      <c r="O612" s="239"/>
      <c r="P612" s="239"/>
      <c r="Q612" s="239"/>
      <c r="R612" s="239"/>
      <c r="S612" s="239"/>
      <c r="T612" s="240"/>
      <c r="AT612" s="241" t="s">
        <v>172</v>
      </c>
      <c r="AU612" s="241" t="s">
        <v>80</v>
      </c>
      <c r="AV612" s="13" t="s">
        <v>80</v>
      </c>
      <c r="AW612" s="13" t="s">
        <v>35</v>
      </c>
      <c r="AX612" s="13" t="s">
        <v>71</v>
      </c>
      <c r="AY612" s="241" t="s">
        <v>141</v>
      </c>
    </row>
    <row r="613" spans="2:51" s="13" customFormat="1">
      <c r="B613" s="231"/>
      <c r="C613" s="232"/>
      <c r="D613" s="222" t="s">
        <v>172</v>
      </c>
      <c r="E613" s="233" t="s">
        <v>21</v>
      </c>
      <c r="F613" s="234" t="s">
        <v>760</v>
      </c>
      <c r="G613" s="232"/>
      <c r="H613" s="235">
        <v>9.1199999999999992</v>
      </c>
      <c r="I613" s="236"/>
      <c r="J613" s="232"/>
      <c r="K613" s="232"/>
      <c r="L613" s="237"/>
      <c r="M613" s="238"/>
      <c r="N613" s="239"/>
      <c r="O613" s="239"/>
      <c r="P613" s="239"/>
      <c r="Q613" s="239"/>
      <c r="R613" s="239"/>
      <c r="S613" s="239"/>
      <c r="T613" s="240"/>
      <c r="AT613" s="241" t="s">
        <v>172</v>
      </c>
      <c r="AU613" s="241" t="s">
        <v>80</v>
      </c>
      <c r="AV613" s="13" t="s">
        <v>80</v>
      </c>
      <c r="AW613" s="13" t="s">
        <v>35</v>
      </c>
      <c r="AX613" s="13" t="s">
        <v>71</v>
      </c>
      <c r="AY613" s="241" t="s">
        <v>141</v>
      </c>
    </row>
    <row r="614" spans="2:51" s="13" customFormat="1">
      <c r="B614" s="231"/>
      <c r="C614" s="232"/>
      <c r="D614" s="222" t="s">
        <v>172</v>
      </c>
      <c r="E614" s="233" t="s">
        <v>21</v>
      </c>
      <c r="F614" s="234" t="s">
        <v>761</v>
      </c>
      <c r="G614" s="232"/>
      <c r="H614" s="235">
        <v>272.536</v>
      </c>
      <c r="I614" s="236"/>
      <c r="J614" s="232"/>
      <c r="K614" s="232"/>
      <c r="L614" s="237"/>
      <c r="M614" s="238"/>
      <c r="N614" s="239"/>
      <c r="O614" s="239"/>
      <c r="P614" s="239"/>
      <c r="Q614" s="239"/>
      <c r="R614" s="239"/>
      <c r="S614" s="239"/>
      <c r="T614" s="240"/>
      <c r="AT614" s="241" t="s">
        <v>172</v>
      </c>
      <c r="AU614" s="241" t="s">
        <v>80</v>
      </c>
      <c r="AV614" s="13" t="s">
        <v>80</v>
      </c>
      <c r="AW614" s="13" t="s">
        <v>35</v>
      </c>
      <c r="AX614" s="13" t="s">
        <v>71</v>
      </c>
      <c r="AY614" s="241" t="s">
        <v>141</v>
      </c>
    </row>
    <row r="615" spans="2:51" s="13" customFormat="1">
      <c r="B615" s="231"/>
      <c r="C615" s="232"/>
      <c r="D615" s="222" t="s">
        <v>172</v>
      </c>
      <c r="E615" s="233" t="s">
        <v>21</v>
      </c>
      <c r="F615" s="234" t="s">
        <v>762</v>
      </c>
      <c r="G615" s="232"/>
      <c r="H615" s="235">
        <v>107.54</v>
      </c>
      <c r="I615" s="236"/>
      <c r="J615" s="232"/>
      <c r="K615" s="232"/>
      <c r="L615" s="237"/>
      <c r="M615" s="238"/>
      <c r="N615" s="239"/>
      <c r="O615" s="239"/>
      <c r="P615" s="239"/>
      <c r="Q615" s="239"/>
      <c r="R615" s="239"/>
      <c r="S615" s="239"/>
      <c r="T615" s="240"/>
      <c r="AT615" s="241" t="s">
        <v>172</v>
      </c>
      <c r="AU615" s="241" t="s">
        <v>80</v>
      </c>
      <c r="AV615" s="13" t="s">
        <v>80</v>
      </c>
      <c r="AW615" s="13" t="s">
        <v>35</v>
      </c>
      <c r="AX615" s="13" t="s">
        <v>71</v>
      </c>
      <c r="AY615" s="241" t="s">
        <v>141</v>
      </c>
    </row>
    <row r="616" spans="2:51" s="13" customFormat="1">
      <c r="B616" s="231"/>
      <c r="C616" s="232"/>
      <c r="D616" s="222" t="s">
        <v>172</v>
      </c>
      <c r="E616" s="233" t="s">
        <v>21</v>
      </c>
      <c r="F616" s="234" t="s">
        <v>763</v>
      </c>
      <c r="G616" s="232"/>
      <c r="H616" s="235">
        <v>92.34</v>
      </c>
      <c r="I616" s="236"/>
      <c r="J616" s="232"/>
      <c r="K616" s="232"/>
      <c r="L616" s="237"/>
      <c r="M616" s="238"/>
      <c r="N616" s="239"/>
      <c r="O616" s="239"/>
      <c r="P616" s="239"/>
      <c r="Q616" s="239"/>
      <c r="R616" s="239"/>
      <c r="S616" s="239"/>
      <c r="T616" s="240"/>
      <c r="AT616" s="241" t="s">
        <v>172</v>
      </c>
      <c r="AU616" s="241" t="s">
        <v>80</v>
      </c>
      <c r="AV616" s="13" t="s">
        <v>80</v>
      </c>
      <c r="AW616" s="13" t="s">
        <v>35</v>
      </c>
      <c r="AX616" s="13" t="s">
        <v>71</v>
      </c>
      <c r="AY616" s="241" t="s">
        <v>141</v>
      </c>
    </row>
    <row r="617" spans="2:51" s="13" customFormat="1">
      <c r="B617" s="231"/>
      <c r="C617" s="232"/>
      <c r="D617" s="222" t="s">
        <v>172</v>
      </c>
      <c r="E617" s="233" t="s">
        <v>21</v>
      </c>
      <c r="F617" s="234" t="s">
        <v>764</v>
      </c>
      <c r="G617" s="232"/>
      <c r="H617" s="235">
        <v>80.180000000000007</v>
      </c>
      <c r="I617" s="236"/>
      <c r="J617" s="232"/>
      <c r="K617" s="232"/>
      <c r="L617" s="237"/>
      <c r="M617" s="238"/>
      <c r="N617" s="239"/>
      <c r="O617" s="239"/>
      <c r="P617" s="239"/>
      <c r="Q617" s="239"/>
      <c r="R617" s="239"/>
      <c r="S617" s="239"/>
      <c r="T617" s="240"/>
      <c r="AT617" s="241" t="s">
        <v>172</v>
      </c>
      <c r="AU617" s="241" t="s">
        <v>80</v>
      </c>
      <c r="AV617" s="13" t="s">
        <v>80</v>
      </c>
      <c r="AW617" s="13" t="s">
        <v>35</v>
      </c>
      <c r="AX617" s="13" t="s">
        <v>71</v>
      </c>
      <c r="AY617" s="241" t="s">
        <v>141</v>
      </c>
    </row>
    <row r="618" spans="2:51" s="13" customFormat="1">
      <c r="B618" s="231"/>
      <c r="C618" s="232"/>
      <c r="D618" s="222" t="s">
        <v>172</v>
      </c>
      <c r="E618" s="233" t="s">
        <v>21</v>
      </c>
      <c r="F618" s="234" t="s">
        <v>765</v>
      </c>
      <c r="G618" s="232"/>
      <c r="H618" s="235">
        <v>84.74</v>
      </c>
      <c r="I618" s="236"/>
      <c r="J618" s="232"/>
      <c r="K618" s="232"/>
      <c r="L618" s="237"/>
      <c r="M618" s="238"/>
      <c r="N618" s="239"/>
      <c r="O618" s="239"/>
      <c r="P618" s="239"/>
      <c r="Q618" s="239"/>
      <c r="R618" s="239"/>
      <c r="S618" s="239"/>
      <c r="T618" s="240"/>
      <c r="AT618" s="241" t="s">
        <v>172</v>
      </c>
      <c r="AU618" s="241" t="s">
        <v>80</v>
      </c>
      <c r="AV618" s="13" t="s">
        <v>80</v>
      </c>
      <c r="AW618" s="13" t="s">
        <v>35</v>
      </c>
      <c r="AX618" s="13" t="s">
        <v>71</v>
      </c>
      <c r="AY618" s="241" t="s">
        <v>141</v>
      </c>
    </row>
    <row r="619" spans="2:51" s="13" customFormat="1">
      <c r="B619" s="231"/>
      <c r="C619" s="232"/>
      <c r="D619" s="222" t="s">
        <v>172</v>
      </c>
      <c r="E619" s="233" t="s">
        <v>21</v>
      </c>
      <c r="F619" s="234" t="s">
        <v>766</v>
      </c>
      <c r="G619" s="232"/>
      <c r="H619" s="235">
        <v>64.599999999999994</v>
      </c>
      <c r="I619" s="236"/>
      <c r="J619" s="232"/>
      <c r="K619" s="232"/>
      <c r="L619" s="237"/>
      <c r="M619" s="238"/>
      <c r="N619" s="239"/>
      <c r="O619" s="239"/>
      <c r="P619" s="239"/>
      <c r="Q619" s="239"/>
      <c r="R619" s="239"/>
      <c r="S619" s="239"/>
      <c r="T619" s="240"/>
      <c r="AT619" s="241" t="s">
        <v>172</v>
      </c>
      <c r="AU619" s="241" t="s">
        <v>80</v>
      </c>
      <c r="AV619" s="13" t="s">
        <v>80</v>
      </c>
      <c r="AW619" s="13" t="s">
        <v>35</v>
      </c>
      <c r="AX619" s="13" t="s">
        <v>71</v>
      </c>
      <c r="AY619" s="241" t="s">
        <v>141</v>
      </c>
    </row>
    <row r="620" spans="2:51" s="13" customFormat="1">
      <c r="B620" s="231"/>
      <c r="C620" s="232"/>
      <c r="D620" s="222" t="s">
        <v>172</v>
      </c>
      <c r="E620" s="233" t="s">
        <v>21</v>
      </c>
      <c r="F620" s="234" t="s">
        <v>767</v>
      </c>
      <c r="G620" s="232"/>
      <c r="H620" s="235">
        <v>145.43</v>
      </c>
      <c r="I620" s="236"/>
      <c r="J620" s="232"/>
      <c r="K620" s="232"/>
      <c r="L620" s="237"/>
      <c r="M620" s="238"/>
      <c r="N620" s="239"/>
      <c r="O620" s="239"/>
      <c r="P620" s="239"/>
      <c r="Q620" s="239"/>
      <c r="R620" s="239"/>
      <c r="S620" s="239"/>
      <c r="T620" s="240"/>
      <c r="AT620" s="241" t="s">
        <v>172</v>
      </c>
      <c r="AU620" s="241" t="s">
        <v>80</v>
      </c>
      <c r="AV620" s="13" t="s">
        <v>80</v>
      </c>
      <c r="AW620" s="13" t="s">
        <v>35</v>
      </c>
      <c r="AX620" s="13" t="s">
        <v>71</v>
      </c>
      <c r="AY620" s="241" t="s">
        <v>141</v>
      </c>
    </row>
    <row r="621" spans="2:51" s="13" customFormat="1">
      <c r="B621" s="231"/>
      <c r="C621" s="232"/>
      <c r="D621" s="222" t="s">
        <v>172</v>
      </c>
      <c r="E621" s="233" t="s">
        <v>21</v>
      </c>
      <c r="F621" s="234" t="s">
        <v>768</v>
      </c>
      <c r="G621" s="232"/>
      <c r="H621" s="235">
        <v>58.36</v>
      </c>
      <c r="I621" s="236"/>
      <c r="J621" s="232"/>
      <c r="K621" s="232"/>
      <c r="L621" s="237"/>
      <c r="M621" s="238"/>
      <c r="N621" s="239"/>
      <c r="O621" s="239"/>
      <c r="P621" s="239"/>
      <c r="Q621" s="239"/>
      <c r="R621" s="239"/>
      <c r="S621" s="239"/>
      <c r="T621" s="240"/>
      <c r="AT621" s="241" t="s">
        <v>172</v>
      </c>
      <c r="AU621" s="241" t="s">
        <v>80</v>
      </c>
      <c r="AV621" s="13" t="s">
        <v>80</v>
      </c>
      <c r="AW621" s="13" t="s">
        <v>35</v>
      </c>
      <c r="AX621" s="13" t="s">
        <v>71</v>
      </c>
      <c r="AY621" s="241" t="s">
        <v>141</v>
      </c>
    </row>
    <row r="622" spans="2:51" s="13" customFormat="1">
      <c r="B622" s="231"/>
      <c r="C622" s="232"/>
      <c r="D622" s="222" t="s">
        <v>172</v>
      </c>
      <c r="E622" s="233" t="s">
        <v>21</v>
      </c>
      <c r="F622" s="234" t="s">
        <v>769</v>
      </c>
      <c r="G622" s="232"/>
      <c r="H622" s="235">
        <v>189.4</v>
      </c>
      <c r="I622" s="236"/>
      <c r="J622" s="232"/>
      <c r="K622" s="232"/>
      <c r="L622" s="237"/>
      <c r="M622" s="238"/>
      <c r="N622" s="239"/>
      <c r="O622" s="239"/>
      <c r="P622" s="239"/>
      <c r="Q622" s="239"/>
      <c r="R622" s="239"/>
      <c r="S622" s="239"/>
      <c r="T622" s="240"/>
      <c r="AT622" s="241" t="s">
        <v>172</v>
      </c>
      <c r="AU622" s="241" t="s">
        <v>80</v>
      </c>
      <c r="AV622" s="13" t="s">
        <v>80</v>
      </c>
      <c r="AW622" s="13" t="s">
        <v>35</v>
      </c>
      <c r="AX622" s="13" t="s">
        <v>71</v>
      </c>
      <c r="AY622" s="241" t="s">
        <v>141</v>
      </c>
    </row>
    <row r="623" spans="2:51" s="13" customFormat="1">
      <c r="B623" s="231"/>
      <c r="C623" s="232"/>
      <c r="D623" s="222" t="s">
        <v>172</v>
      </c>
      <c r="E623" s="233" t="s">
        <v>21</v>
      </c>
      <c r="F623" s="234" t="s">
        <v>770</v>
      </c>
      <c r="G623" s="232"/>
      <c r="H623" s="235">
        <v>65.599999999999994</v>
      </c>
      <c r="I623" s="236"/>
      <c r="J623" s="232"/>
      <c r="K623" s="232"/>
      <c r="L623" s="237"/>
      <c r="M623" s="238"/>
      <c r="N623" s="239"/>
      <c r="O623" s="239"/>
      <c r="P623" s="239"/>
      <c r="Q623" s="239"/>
      <c r="R623" s="239"/>
      <c r="S623" s="239"/>
      <c r="T623" s="240"/>
      <c r="AT623" s="241" t="s">
        <v>172</v>
      </c>
      <c r="AU623" s="241" t="s">
        <v>80</v>
      </c>
      <c r="AV623" s="13" t="s">
        <v>80</v>
      </c>
      <c r="AW623" s="13" t="s">
        <v>35</v>
      </c>
      <c r="AX623" s="13" t="s">
        <v>71</v>
      </c>
      <c r="AY623" s="241" t="s">
        <v>141</v>
      </c>
    </row>
    <row r="624" spans="2:51" s="13" customFormat="1">
      <c r="B624" s="231"/>
      <c r="C624" s="232"/>
      <c r="D624" s="222" t="s">
        <v>172</v>
      </c>
      <c r="E624" s="233" t="s">
        <v>21</v>
      </c>
      <c r="F624" s="234" t="s">
        <v>771</v>
      </c>
      <c r="G624" s="232"/>
      <c r="H624" s="235">
        <v>54.55</v>
      </c>
      <c r="I624" s="236"/>
      <c r="J624" s="232"/>
      <c r="K624" s="232"/>
      <c r="L624" s="237"/>
      <c r="M624" s="238"/>
      <c r="N624" s="239"/>
      <c r="O624" s="239"/>
      <c r="P624" s="239"/>
      <c r="Q624" s="239"/>
      <c r="R624" s="239"/>
      <c r="S624" s="239"/>
      <c r="T624" s="240"/>
      <c r="AT624" s="241" t="s">
        <v>172</v>
      </c>
      <c r="AU624" s="241" t="s">
        <v>80</v>
      </c>
      <c r="AV624" s="13" t="s">
        <v>80</v>
      </c>
      <c r="AW624" s="13" t="s">
        <v>35</v>
      </c>
      <c r="AX624" s="13" t="s">
        <v>71</v>
      </c>
      <c r="AY624" s="241" t="s">
        <v>141</v>
      </c>
    </row>
    <row r="625" spans="2:51" s="13" customFormat="1">
      <c r="B625" s="231"/>
      <c r="C625" s="232"/>
      <c r="D625" s="222" t="s">
        <v>172</v>
      </c>
      <c r="E625" s="233" t="s">
        <v>21</v>
      </c>
      <c r="F625" s="234" t="s">
        <v>772</v>
      </c>
      <c r="G625" s="232"/>
      <c r="H625" s="235">
        <v>128.25</v>
      </c>
      <c r="I625" s="236"/>
      <c r="J625" s="232"/>
      <c r="K625" s="232"/>
      <c r="L625" s="237"/>
      <c r="M625" s="238"/>
      <c r="N625" s="239"/>
      <c r="O625" s="239"/>
      <c r="P625" s="239"/>
      <c r="Q625" s="239"/>
      <c r="R625" s="239"/>
      <c r="S625" s="239"/>
      <c r="T625" s="240"/>
      <c r="AT625" s="241" t="s">
        <v>172</v>
      </c>
      <c r="AU625" s="241" t="s">
        <v>80</v>
      </c>
      <c r="AV625" s="13" t="s">
        <v>80</v>
      </c>
      <c r="AW625" s="13" t="s">
        <v>35</v>
      </c>
      <c r="AX625" s="13" t="s">
        <v>71</v>
      </c>
      <c r="AY625" s="241" t="s">
        <v>141</v>
      </c>
    </row>
    <row r="626" spans="2:51" s="13" customFormat="1">
      <c r="B626" s="231"/>
      <c r="C626" s="232"/>
      <c r="D626" s="222" t="s">
        <v>172</v>
      </c>
      <c r="E626" s="233" t="s">
        <v>21</v>
      </c>
      <c r="F626" s="234" t="s">
        <v>773</v>
      </c>
      <c r="G626" s="232"/>
      <c r="H626" s="235">
        <v>99.55</v>
      </c>
      <c r="I626" s="236"/>
      <c r="J626" s="232"/>
      <c r="K626" s="232"/>
      <c r="L626" s="237"/>
      <c r="M626" s="238"/>
      <c r="N626" s="239"/>
      <c r="O626" s="239"/>
      <c r="P626" s="239"/>
      <c r="Q626" s="239"/>
      <c r="R626" s="239"/>
      <c r="S626" s="239"/>
      <c r="T626" s="240"/>
      <c r="AT626" s="241" t="s">
        <v>172</v>
      </c>
      <c r="AU626" s="241" t="s">
        <v>80</v>
      </c>
      <c r="AV626" s="13" t="s">
        <v>80</v>
      </c>
      <c r="AW626" s="13" t="s">
        <v>35</v>
      </c>
      <c r="AX626" s="13" t="s">
        <v>71</v>
      </c>
      <c r="AY626" s="241" t="s">
        <v>141</v>
      </c>
    </row>
    <row r="627" spans="2:51" s="13" customFormat="1">
      <c r="B627" s="231"/>
      <c r="C627" s="232"/>
      <c r="D627" s="222" t="s">
        <v>172</v>
      </c>
      <c r="E627" s="233" t="s">
        <v>21</v>
      </c>
      <c r="F627" s="234" t="s">
        <v>774</v>
      </c>
      <c r="G627" s="232"/>
      <c r="H627" s="235">
        <v>274.39999999999998</v>
      </c>
      <c r="I627" s="236"/>
      <c r="J627" s="232"/>
      <c r="K627" s="232"/>
      <c r="L627" s="237"/>
      <c r="M627" s="238"/>
      <c r="N627" s="239"/>
      <c r="O627" s="239"/>
      <c r="P627" s="239"/>
      <c r="Q627" s="239"/>
      <c r="R627" s="239"/>
      <c r="S627" s="239"/>
      <c r="T627" s="240"/>
      <c r="AT627" s="241" t="s">
        <v>172</v>
      </c>
      <c r="AU627" s="241" t="s">
        <v>80</v>
      </c>
      <c r="AV627" s="13" t="s">
        <v>80</v>
      </c>
      <c r="AW627" s="13" t="s">
        <v>35</v>
      </c>
      <c r="AX627" s="13" t="s">
        <v>71</v>
      </c>
      <c r="AY627" s="241" t="s">
        <v>141</v>
      </c>
    </row>
    <row r="628" spans="2:51" s="13" customFormat="1">
      <c r="B628" s="231"/>
      <c r="C628" s="232"/>
      <c r="D628" s="222" t="s">
        <v>172</v>
      </c>
      <c r="E628" s="233" t="s">
        <v>21</v>
      </c>
      <c r="F628" s="234" t="s">
        <v>775</v>
      </c>
      <c r="G628" s="232"/>
      <c r="H628" s="235">
        <v>90.6</v>
      </c>
      <c r="I628" s="236"/>
      <c r="J628" s="232"/>
      <c r="K628" s="232"/>
      <c r="L628" s="237"/>
      <c r="M628" s="238"/>
      <c r="N628" s="239"/>
      <c r="O628" s="239"/>
      <c r="P628" s="239"/>
      <c r="Q628" s="239"/>
      <c r="R628" s="239"/>
      <c r="S628" s="239"/>
      <c r="T628" s="240"/>
      <c r="AT628" s="241" t="s">
        <v>172</v>
      </c>
      <c r="AU628" s="241" t="s">
        <v>80</v>
      </c>
      <c r="AV628" s="13" t="s">
        <v>80</v>
      </c>
      <c r="AW628" s="13" t="s">
        <v>35</v>
      </c>
      <c r="AX628" s="13" t="s">
        <v>71</v>
      </c>
      <c r="AY628" s="241" t="s">
        <v>141</v>
      </c>
    </row>
    <row r="629" spans="2:51" s="14" customFormat="1">
      <c r="B629" s="242"/>
      <c r="C629" s="243"/>
      <c r="D629" s="222" t="s">
        <v>172</v>
      </c>
      <c r="E629" s="244" t="s">
        <v>21</v>
      </c>
      <c r="F629" s="245" t="s">
        <v>176</v>
      </c>
      <c r="G629" s="243"/>
      <c r="H629" s="246">
        <v>9753.5550000000003</v>
      </c>
      <c r="I629" s="247"/>
      <c r="J629" s="243"/>
      <c r="K629" s="243"/>
      <c r="L629" s="248"/>
      <c r="M629" s="274"/>
      <c r="N629" s="275"/>
      <c r="O629" s="275"/>
      <c r="P629" s="275"/>
      <c r="Q629" s="275"/>
      <c r="R629" s="275"/>
      <c r="S629" s="275"/>
      <c r="T629" s="276"/>
      <c r="AT629" s="252" t="s">
        <v>172</v>
      </c>
      <c r="AU629" s="252" t="s">
        <v>80</v>
      </c>
      <c r="AV629" s="14" t="s">
        <v>170</v>
      </c>
      <c r="AW629" s="14" t="s">
        <v>35</v>
      </c>
      <c r="AX629" s="14" t="s">
        <v>78</v>
      </c>
      <c r="AY629" s="252" t="s">
        <v>141</v>
      </c>
    </row>
    <row r="630" spans="2:51" s="1" customFormat="1" ht="6.95" customHeight="1">
      <c r="B630" s="57"/>
      <c r="C630" s="58"/>
      <c r="D630" s="58"/>
      <c r="E630" s="58"/>
      <c r="F630" s="58"/>
      <c r="G630" s="58"/>
      <c r="H630" s="58"/>
      <c r="I630" s="149"/>
      <c r="J630" s="58"/>
      <c r="K630" s="58"/>
      <c r="L630" s="62"/>
    </row>
  </sheetData>
  <sheetProtection algorithmName="SHA-512" hashValue="awCjDPL9f8uSbX5Vj1ocgvrapR/Z/WDew4Mlq36n6hwb3BZ/9CUGRJufgP/ZEHhBJC4hkfKTj9iQwo596XEPRA==" saltValue="EHsQj2JwfHFHMUIH1Ce9tuwY/30O4wbNbbTDYlzAi+1hHyxDzQkQsLQsEYrggcZRTcN2QnteGqSJQXe/t4PjsA==" spinCount="100000" sheet="1" objects="1" scenarios="1" formatColumns="0" formatRows="0" autoFilter="0"/>
  <autoFilter ref="C95:K629" xr:uid="{00000000-0009-0000-0000-000002000000}"/>
  <mergeCells count="13">
    <mergeCell ref="E88:H88"/>
    <mergeCell ref="G1:H1"/>
    <mergeCell ref="L2:V2"/>
    <mergeCell ref="E49:H49"/>
    <mergeCell ref="E51:H51"/>
    <mergeCell ref="J55:J56"/>
    <mergeCell ref="E84:H84"/>
    <mergeCell ref="E86:H86"/>
    <mergeCell ref="E7:H7"/>
    <mergeCell ref="E9:H9"/>
    <mergeCell ref="E11:H11"/>
    <mergeCell ref="E26:H26"/>
    <mergeCell ref="E47:H47"/>
  </mergeCells>
  <hyperlinks>
    <hyperlink ref="F1:G1" location="C2" display="1) Krycí list soupisu" xr:uid="{00000000-0004-0000-0200-000000000000}"/>
    <hyperlink ref="G1:H1" location="C58" display="2) Rekapitulace" xr:uid="{00000000-0004-0000-0200-000001000000}"/>
    <hyperlink ref="J1" location="C95" display="3) Soupis prací" xr:uid="{00000000-0004-0000-0200-000002000000}"/>
    <hyperlink ref="L1:V1" location="'Rekapitulace stavby'!C2" display="Rekapitulace stavby" xr:uid="{00000000-0004-0000-0200-000003000000}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BR99"/>
  <sheetViews>
    <sheetView showGridLines="0" workbookViewId="0">
      <pane ySplit="1" topLeftCell="A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21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2"/>
      <c r="B1" s="122"/>
      <c r="C1" s="122"/>
      <c r="D1" s="123" t="s">
        <v>1</v>
      </c>
      <c r="E1" s="122"/>
      <c r="F1" s="124" t="s">
        <v>108</v>
      </c>
      <c r="G1" s="405" t="s">
        <v>109</v>
      </c>
      <c r="H1" s="405"/>
      <c r="I1" s="125"/>
      <c r="J1" s="124" t="s">
        <v>110</v>
      </c>
      <c r="K1" s="123" t="s">
        <v>111</v>
      </c>
      <c r="L1" s="124" t="s">
        <v>112</v>
      </c>
      <c r="M1" s="124"/>
      <c r="N1" s="124"/>
      <c r="O1" s="124"/>
      <c r="P1" s="124"/>
      <c r="Q1" s="124"/>
      <c r="R1" s="124"/>
      <c r="S1" s="124"/>
      <c r="T1" s="124"/>
      <c r="U1" s="21"/>
      <c r="V1" s="21"/>
      <c r="W1" s="22"/>
      <c r="X1" s="22"/>
      <c r="Y1" s="22"/>
      <c r="Z1" s="22"/>
      <c r="AA1" s="22"/>
      <c r="AB1" s="22"/>
      <c r="AC1" s="22"/>
      <c r="AD1" s="22"/>
      <c r="AE1" s="22"/>
      <c r="AF1" s="22"/>
      <c r="AG1" s="22"/>
      <c r="AH1" s="22"/>
      <c r="AI1" s="22"/>
      <c r="AJ1" s="22"/>
      <c r="AK1" s="22"/>
      <c r="AL1" s="22"/>
      <c r="AM1" s="22"/>
      <c r="AN1" s="22"/>
      <c r="AO1" s="22"/>
      <c r="AP1" s="22"/>
      <c r="AQ1" s="22"/>
      <c r="AR1" s="22"/>
      <c r="AS1" s="22"/>
      <c r="AT1" s="22"/>
      <c r="AU1" s="22"/>
      <c r="AV1" s="22"/>
      <c r="AW1" s="22"/>
      <c r="AX1" s="22"/>
      <c r="AY1" s="22"/>
      <c r="AZ1" s="22"/>
      <c r="BA1" s="22"/>
      <c r="BB1" s="22"/>
      <c r="BC1" s="22"/>
      <c r="BD1" s="22"/>
      <c r="BE1" s="22"/>
      <c r="BF1" s="22"/>
      <c r="BG1" s="22"/>
      <c r="BH1" s="22"/>
      <c r="BI1" s="22"/>
      <c r="BJ1" s="22"/>
      <c r="BK1" s="22"/>
      <c r="BL1" s="22"/>
      <c r="BM1" s="22"/>
      <c r="BN1" s="22"/>
      <c r="BO1" s="22"/>
      <c r="BP1" s="22"/>
      <c r="BQ1" s="22"/>
      <c r="BR1" s="22"/>
    </row>
    <row r="2" spans="1:70" ht="36.950000000000003" customHeight="1">
      <c r="L2" s="362"/>
      <c r="M2" s="362"/>
      <c r="N2" s="362"/>
      <c r="O2" s="362"/>
      <c r="P2" s="362"/>
      <c r="Q2" s="362"/>
      <c r="R2" s="362"/>
      <c r="S2" s="362"/>
      <c r="T2" s="362"/>
      <c r="U2" s="362"/>
      <c r="V2" s="362"/>
      <c r="AT2" s="25" t="s">
        <v>91</v>
      </c>
    </row>
    <row r="3" spans="1:70" ht="6.95" customHeight="1">
      <c r="B3" s="26"/>
      <c r="C3" s="27"/>
      <c r="D3" s="27"/>
      <c r="E3" s="27"/>
      <c r="F3" s="27"/>
      <c r="G3" s="27"/>
      <c r="H3" s="27"/>
      <c r="I3" s="126"/>
      <c r="J3" s="27"/>
      <c r="K3" s="28"/>
      <c r="AT3" s="25" t="s">
        <v>80</v>
      </c>
    </row>
    <row r="4" spans="1:70" ht="36.950000000000003" customHeight="1">
      <c r="B4" s="29"/>
      <c r="C4" s="30"/>
      <c r="D4" s="31" t="s">
        <v>113</v>
      </c>
      <c r="E4" s="30"/>
      <c r="F4" s="30"/>
      <c r="G4" s="30"/>
      <c r="H4" s="30"/>
      <c r="I4" s="127"/>
      <c r="J4" s="30"/>
      <c r="K4" s="32"/>
      <c r="M4" s="33" t="s">
        <v>12</v>
      </c>
      <c r="AT4" s="25" t="s">
        <v>6</v>
      </c>
    </row>
    <row r="5" spans="1:70" ht="6.95" customHeight="1">
      <c r="B5" s="29"/>
      <c r="C5" s="30"/>
      <c r="D5" s="30"/>
      <c r="E5" s="30"/>
      <c r="F5" s="30"/>
      <c r="G5" s="30"/>
      <c r="H5" s="30"/>
      <c r="I5" s="127"/>
      <c r="J5" s="30"/>
      <c r="K5" s="32"/>
    </row>
    <row r="6" spans="1:70" ht="15">
      <c r="B6" s="29"/>
      <c r="C6" s="30"/>
      <c r="D6" s="38" t="s">
        <v>18</v>
      </c>
      <c r="E6" s="30"/>
      <c r="F6" s="30"/>
      <c r="G6" s="30"/>
      <c r="H6" s="30"/>
      <c r="I6" s="127"/>
      <c r="J6" s="30"/>
      <c r="K6" s="32"/>
    </row>
    <row r="7" spans="1:70" ht="16.5" customHeight="1">
      <c r="B7" s="29"/>
      <c r="C7" s="30"/>
      <c r="D7" s="30"/>
      <c r="E7" s="406" t="str">
        <f>'Rekapitulace stavby'!K6</f>
        <v>SOU Opravárenské - rekonstrukce havarijního stavu elektroinstalace v dílnách II.etapa</v>
      </c>
      <c r="F7" s="412"/>
      <c r="G7" s="412"/>
      <c r="H7" s="412"/>
      <c r="I7" s="127"/>
      <c r="J7" s="30"/>
      <c r="K7" s="32"/>
    </row>
    <row r="8" spans="1:70" ht="15">
      <c r="B8" s="29"/>
      <c r="C8" s="30"/>
      <c r="D8" s="38" t="s">
        <v>114</v>
      </c>
      <c r="E8" s="30"/>
      <c r="F8" s="30"/>
      <c r="G8" s="30"/>
      <c r="H8" s="30"/>
      <c r="I8" s="127"/>
      <c r="J8" s="30"/>
      <c r="K8" s="32"/>
    </row>
    <row r="9" spans="1:70" s="1" customFormat="1" ht="28.5" customHeight="1">
      <c r="B9" s="42"/>
      <c r="C9" s="43"/>
      <c r="D9" s="43"/>
      <c r="E9" s="406" t="s">
        <v>115</v>
      </c>
      <c r="F9" s="407"/>
      <c r="G9" s="407"/>
      <c r="H9" s="407"/>
      <c r="I9" s="128"/>
      <c r="J9" s="43"/>
      <c r="K9" s="46"/>
    </row>
    <row r="10" spans="1:70" s="1" customFormat="1" ht="15">
      <c r="B10" s="42"/>
      <c r="C10" s="43"/>
      <c r="D10" s="38" t="s">
        <v>116</v>
      </c>
      <c r="E10" s="43"/>
      <c r="F10" s="43"/>
      <c r="G10" s="43"/>
      <c r="H10" s="43"/>
      <c r="I10" s="128"/>
      <c r="J10" s="43"/>
      <c r="K10" s="46"/>
    </row>
    <row r="11" spans="1:70" s="1" customFormat="1" ht="36.950000000000003" customHeight="1">
      <c r="B11" s="42"/>
      <c r="C11" s="43"/>
      <c r="D11" s="43"/>
      <c r="E11" s="408" t="s">
        <v>776</v>
      </c>
      <c r="F11" s="407"/>
      <c r="G11" s="407"/>
      <c r="H11" s="407"/>
      <c r="I11" s="128"/>
      <c r="J11" s="43"/>
      <c r="K11" s="46"/>
    </row>
    <row r="12" spans="1:70" s="1" customFormat="1">
      <c r="B12" s="42"/>
      <c r="C12" s="43"/>
      <c r="D12" s="43"/>
      <c r="E12" s="43"/>
      <c r="F12" s="43"/>
      <c r="G12" s="43"/>
      <c r="H12" s="43"/>
      <c r="I12" s="128"/>
      <c r="J12" s="43"/>
      <c r="K12" s="46"/>
    </row>
    <row r="13" spans="1:70" s="1" customFormat="1" ht="14.45" customHeight="1">
      <c r="B13" s="42"/>
      <c r="C13" s="43"/>
      <c r="D13" s="38" t="s">
        <v>20</v>
      </c>
      <c r="E13" s="43"/>
      <c r="F13" s="36" t="s">
        <v>21</v>
      </c>
      <c r="G13" s="43"/>
      <c r="H13" s="43"/>
      <c r="I13" s="129" t="s">
        <v>22</v>
      </c>
      <c r="J13" s="36" t="s">
        <v>21</v>
      </c>
      <c r="K13" s="46"/>
    </row>
    <row r="14" spans="1:70" s="1" customFormat="1" ht="14.45" customHeight="1">
      <c r="B14" s="42"/>
      <c r="C14" s="43"/>
      <c r="D14" s="38" t="s">
        <v>23</v>
      </c>
      <c r="E14" s="43"/>
      <c r="F14" s="36" t="s">
        <v>24</v>
      </c>
      <c r="G14" s="43"/>
      <c r="H14" s="43"/>
      <c r="I14" s="129" t="s">
        <v>25</v>
      </c>
      <c r="J14" s="130" t="str">
        <f>'Rekapitulace stavby'!AN8</f>
        <v>23. 3. 2018</v>
      </c>
      <c r="K14" s="46"/>
    </row>
    <row r="15" spans="1:70" s="1" customFormat="1" ht="10.9" customHeight="1">
      <c r="B15" s="42"/>
      <c r="C15" s="43"/>
      <c r="D15" s="43"/>
      <c r="E15" s="43"/>
      <c r="F15" s="43"/>
      <c r="G15" s="43"/>
      <c r="H15" s="43"/>
      <c r="I15" s="128"/>
      <c r="J15" s="43"/>
      <c r="K15" s="46"/>
    </row>
    <row r="16" spans="1:70" s="1" customFormat="1" ht="14.45" customHeight="1">
      <c r="B16" s="42"/>
      <c r="C16" s="43"/>
      <c r="D16" s="38" t="s">
        <v>27</v>
      </c>
      <c r="E16" s="43"/>
      <c r="F16" s="43"/>
      <c r="G16" s="43"/>
      <c r="H16" s="43"/>
      <c r="I16" s="129" t="s">
        <v>28</v>
      </c>
      <c r="J16" s="36" t="s">
        <v>21</v>
      </c>
      <c r="K16" s="46"/>
    </row>
    <row r="17" spans="2:11" s="1" customFormat="1" ht="18" customHeight="1">
      <c r="B17" s="42"/>
      <c r="C17" s="43"/>
      <c r="D17" s="43"/>
      <c r="E17" s="36" t="s">
        <v>29</v>
      </c>
      <c r="F17" s="43"/>
      <c r="G17" s="43"/>
      <c r="H17" s="43"/>
      <c r="I17" s="129" t="s">
        <v>30</v>
      </c>
      <c r="J17" s="36" t="s">
        <v>21</v>
      </c>
      <c r="K17" s="46"/>
    </row>
    <row r="18" spans="2:11" s="1" customFormat="1" ht="6.95" customHeight="1">
      <c r="B18" s="42"/>
      <c r="C18" s="43"/>
      <c r="D18" s="43"/>
      <c r="E18" s="43"/>
      <c r="F18" s="43"/>
      <c r="G18" s="43"/>
      <c r="H18" s="43"/>
      <c r="I18" s="128"/>
      <c r="J18" s="43"/>
      <c r="K18" s="46"/>
    </row>
    <row r="19" spans="2:11" s="1" customFormat="1" ht="14.45" customHeight="1">
      <c r="B19" s="42"/>
      <c r="C19" s="43"/>
      <c r="D19" s="38" t="s">
        <v>31</v>
      </c>
      <c r="E19" s="43"/>
      <c r="F19" s="43"/>
      <c r="G19" s="43"/>
      <c r="H19" s="43"/>
      <c r="I19" s="129" t="s">
        <v>28</v>
      </c>
      <c r="J19" s="36" t="str">
        <f>IF('Rekapitulace stavby'!AN13="Vyplň údaj","",IF('Rekapitulace stavby'!AN13="","",'Rekapitulace stavby'!AN13))</f>
        <v/>
      </c>
      <c r="K19" s="46"/>
    </row>
    <row r="20" spans="2:11" s="1" customFormat="1" ht="18" customHeight="1">
      <c r="B20" s="42"/>
      <c r="C20" s="43"/>
      <c r="D20" s="43"/>
      <c r="E20" s="36" t="str">
        <f>IF('Rekapitulace stavby'!E14="Vyplň údaj","",IF('Rekapitulace stavby'!E14="","",'Rekapitulace stavby'!E14))</f>
        <v/>
      </c>
      <c r="F20" s="43"/>
      <c r="G20" s="43"/>
      <c r="H20" s="43"/>
      <c r="I20" s="129" t="s">
        <v>30</v>
      </c>
      <c r="J20" s="36" t="str">
        <f>IF('Rekapitulace stavby'!AN14="Vyplň údaj","",IF('Rekapitulace stavby'!AN14="","",'Rekapitulace stavby'!AN14))</f>
        <v/>
      </c>
      <c r="K20" s="46"/>
    </row>
    <row r="21" spans="2:11" s="1" customFormat="1" ht="6.95" customHeight="1">
      <c r="B21" s="42"/>
      <c r="C21" s="43"/>
      <c r="D21" s="43"/>
      <c r="E21" s="43"/>
      <c r="F21" s="43"/>
      <c r="G21" s="43"/>
      <c r="H21" s="43"/>
      <c r="I21" s="128"/>
      <c r="J21" s="43"/>
      <c r="K21" s="46"/>
    </row>
    <row r="22" spans="2:11" s="1" customFormat="1" ht="14.45" customHeight="1">
      <c r="B22" s="42"/>
      <c r="C22" s="43"/>
      <c r="D22" s="38" t="s">
        <v>33</v>
      </c>
      <c r="E22" s="43"/>
      <c r="F22" s="43"/>
      <c r="G22" s="43"/>
      <c r="H22" s="43"/>
      <c r="I22" s="129" t="s">
        <v>28</v>
      </c>
      <c r="J22" s="36" t="str">
        <f>IF('Rekapitulace stavby'!AN16="","",'Rekapitulace stavby'!AN16)</f>
        <v/>
      </c>
      <c r="K22" s="46"/>
    </row>
    <row r="23" spans="2:11" s="1" customFormat="1" ht="18" customHeight="1">
      <c r="B23" s="42"/>
      <c r="C23" s="43"/>
      <c r="D23" s="43"/>
      <c r="E23" s="36" t="str">
        <f>IF('Rekapitulace stavby'!E17="","",'Rekapitulace stavby'!E17)</f>
        <v xml:space="preserve"> </v>
      </c>
      <c r="F23" s="43"/>
      <c r="G23" s="43"/>
      <c r="H23" s="43"/>
      <c r="I23" s="129" t="s">
        <v>30</v>
      </c>
      <c r="J23" s="36" t="str">
        <f>IF('Rekapitulace stavby'!AN17="","",'Rekapitulace stavby'!AN17)</f>
        <v/>
      </c>
      <c r="K23" s="46"/>
    </row>
    <row r="24" spans="2:11" s="1" customFormat="1" ht="6.95" customHeight="1">
      <c r="B24" s="42"/>
      <c r="C24" s="43"/>
      <c r="D24" s="43"/>
      <c r="E24" s="43"/>
      <c r="F24" s="43"/>
      <c r="G24" s="43"/>
      <c r="H24" s="43"/>
      <c r="I24" s="128"/>
      <c r="J24" s="43"/>
      <c r="K24" s="46"/>
    </row>
    <row r="25" spans="2:11" s="1" customFormat="1" ht="14.45" customHeight="1">
      <c r="B25" s="42"/>
      <c r="C25" s="43"/>
      <c r="D25" s="38" t="s">
        <v>36</v>
      </c>
      <c r="E25" s="43"/>
      <c r="F25" s="43"/>
      <c r="G25" s="43"/>
      <c r="H25" s="43"/>
      <c r="I25" s="128"/>
      <c r="J25" s="43"/>
      <c r="K25" s="46"/>
    </row>
    <row r="26" spans="2:11" s="7" customFormat="1" ht="16.5" customHeight="1">
      <c r="B26" s="131"/>
      <c r="C26" s="132"/>
      <c r="D26" s="132"/>
      <c r="E26" s="400" t="s">
        <v>21</v>
      </c>
      <c r="F26" s="400"/>
      <c r="G26" s="400"/>
      <c r="H26" s="400"/>
      <c r="I26" s="133"/>
      <c r="J26" s="132"/>
      <c r="K26" s="134"/>
    </row>
    <row r="27" spans="2:11" s="1" customFormat="1" ht="6.95" customHeight="1">
      <c r="B27" s="42"/>
      <c r="C27" s="43"/>
      <c r="D27" s="43"/>
      <c r="E27" s="43"/>
      <c r="F27" s="43"/>
      <c r="G27" s="43"/>
      <c r="H27" s="43"/>
      <c r="I27" s="128"/>
      <c r="J27" s="43"/>
      <c r="K27" s="46"/>
    </row>
    <row r="28" spans="2:11" s="1" customFormat="1" ht="6.95" customHeight="1">
      <c r="B28" s="42"/>
      <c r="C28" s="43"/>
      <c r="D28" s="86"/>
      <c r="E28" s="86"/>
      <c r="F28" s="86"/>
      <c r="G28" s="86"/>
      <c r="H28" s="86"/>
      <c r="I28" s="135"/>
      <c r="J28" s="86"/>
      <c r="K28" s="136"/>
    </row>
    <row r="29" spans="2:11" s="1" customFormat="1" ht="25.35" customHeight="1">
      <c r="B29" s="42"/>
      <c r="C29" s="43"/>
      <c r="D29" s="137" t="s">
        <v>37</v>
      </c>
      <c r="E29" s="43"/>
      <c r="F29" s="43"/>
      <c r="G29" s="43"/>
      <c r="H29" s="43"/>
      <c r="I29" s="128"/>
      <c r="J29" s="138">
        <f>ROUND(J83,2)</f>
        <v>0</v>
      </c>
      <c r="K29" s="46"/>
    </row>
    <row r="30" spans="2:11" s="1" customFormat="1" ht="6.95" customHeight="1">
      <c r="B30" s="42"/>
      <c r="C30" s="43"/>
      <c r="D30" s="86"/>
      <c r="E30" s="86"/>
      <c r="F30" s="86"/>
      <c r="G30" s="86"/>
      <c r="H30" s="86"/>
      <c r="I30" s="135"/>
      <c r="J30" s="86"/>
      <c r="K30" s="136"/>
    </row>
    <row r="31" spans="2:11" s="1" customFormat="1" ht="14.45" customHeight="1">
      <c r="B31" s="42"/>
      <c r="C31" s="43"/>
      <c r="D31" s="43"/>
      <c r="E31" s="43"/>
      <c r="F31" s="47" t="s">
        <v>39</v>
      </c>
      <c r="G31" s="43"/>
      <c r="H31" s="43"/>
      <c r="I31" s="139" t="s">
        <v>38</v>
      </c>
      <c r="J31" s="47" t="s">
        <v>40</v>
      </c>
      <c r="K31" s="46"/>
    </row>
    <row r="32" spans="2:11" s="1" customFormat="1" ht="14.45" customHeight="1">
      <c r="B32" s="42"/>
      <c r="C32" s="43"/>
      <c r="D32" s="50" t="s">
        <v>41</v>
      </c>
      <c r="E32" s="50" t="s">
        <v>42</v>
      </c>
      <c r="F32" s="140">
        <f>ROUND(SUM(BE83:BE98), 2)</f>
        <v>0</v>
      </c>
      <c r="G32" s="43"/>
      <c r="H32" s="43"/>
      <c r="I32" s="141">
        <v>0.21</v>
      </c>
      <c r="J32" s="140">
        <f>ROUND(ROUND((SUM(BE83:BE98)), 2)*I32, 2)</f>
        <v>0</v>
      </c>
      <c r="K32" s="46"/>
    </row>
    <row r="33" spans="2:11" s="1" customFormat="1" ht="14.45" customHeight="1">
      <c r="B33" s="42"/>
      <c r="C33" s="43"/>
      <c r="D33" s="43"/>
      <c r="E33" s="50" t="s">
        <v>43</v>
      </c>
      <c r="F33" s="140">
        <f>ROUND(SUM(BF83:BF98), 2)</f>
        <v>0</v>
      </c>
      <c r="G33" s="43"/>
      <c r="H33" s="43"/>
      <c r="I33" s="141">
        <v>0.15</v>
      </c>
      <c r="J33" s="140">
        <f>ROUND(ROUND((SUM(BF83:BF98)), 2)*I33, 2)</f>
        <v>0</v>
      </c>
      <c r="K33" s="46"/>
    </row>
    <row r="34" spans="2:11" s="1" customFormat="1" ht="14.45" hidden="1" customHeight="1">
      <c r="B34" s="42"/>
      <c r="C34" s="43"/>
      <c r="D34" s="43"/>
      <c r="E34" s="50" t="s">
        <v>44</v>
      </c>
      <c r="F34" s="140">
        <f>ROUND(SUM(BG83:BG98), 2)</f>
        <v>0</v>
      </c>
      <c r="G34" s="43"/>
      <c r="H34" s="43"/>
      <c r="I34" s="141">
        <v>0.21</v>
      </c>
      <c r="J34" s="140">
        <v>0</v>
      </c>
      <c r="K34" s="46"/>
    </row>
    <row r="35" spans="2:11" s="1" customFormat="1" ht="14.45" hidden="1" customHeight="1">
      <c r="B35" s="42"/>
      <c r="C35" s="43"/>
      <c r="D35" s="43"/>
      <c r="E35" s="50" t="s">
        <v>45</v>
      </c>
      <c r="F35" s="140">
        <f>ROUND(SUM(BH83:BH98), 2)</f>
        <v>0</v>
      </c>
      <c r="G35" s="43"/>
      <c r="H35" s="43"/>
      <c r="I35" s="141">
        <v>0.15</v>
      </c>
      <c r="J35" s="140">
        <v>0</v>
      </c>
      <c r="K35" s="46"/>
    </row>
    <row r="36" spans="2:11" s="1" customFormat="1" ht="14.45" hidden="1" customHeight="1">
      <c r="B36" s="42"/>
      <c r="C36" s="43"/>
      <c r="D36" s="43"/>
      <c r="E36" s="50" t="s">
        <v>46</v>
      </c>
      <c r="F36" s="140">
        <f>ROUND(SUM(BI83:BI98), 2)</f>
        <v>0</v>
      </c>
      <c r="G36" s="43"/>
      <c r="H36" s="43"/>
      <c r="I36" s="141">
        <v>0</v>
      </c>
      <c r="J36" s="140">
        <v>0</v>
      </c>
      <c r="K36" s="46"/>
    </row>
    <row r="37" spans="2:11" s="1" customFormat="1" ht="6.95" customHeight="1">
      <c r="B37" s="42"/>
      <c r="C37" s="43"/>
      <c r="D37" s="43"/>
      <c r="E37" s="43"/>
      <c r="F37" s="43"/>
      <c r="G37" s="43"/>
      <c r="H37" s="43"/>
      <c r="I37" s="128"/>
      <c r="J37" s="43"/>
      <c r="K37" s="46"/>
    </row>
    <row r="38" spans="2:11" s="1" customFormat="1" ht="25.35" customHeight="1">
      <c r="B38" s="42"/>
      <c r="C38" s="142"/>
      <c r="D38" s="143" t="s">
        <v>47</v>
      </c>
      <c r="E38" s="80"/>
      <c r="F38" s="80"/>
      <c r="G38" s="144" t="s">
        <v>48</v>
      </c>
      <c r="H38" s="145" t="s">
        <v>49</v>
      </c>
      <c r="I38" s="146"/>
      <c r="J38" s="147">
        <f>SUM(J29:J36)</f>
        <v>0</v>
      </c>
      <c r="K38" s="148"/>
    </row>
    <row r="39" spans="2:11" s="1" customFormat="1" ht="14.45" customHeight="1">
      <c r="B39" s="57"/>
      <c r="C39" s="58"/>
      <c r="D39" s="58"/>
      <c r="E39" s="58"/>
      <c r="F39" s="58"/>
      <c r="G39" s="58"/>
      <c r="H39" s="58"/>
      <c r="I39" s="149"/>
      <c r="J39" s="58"/>
      <c r="K39" s="59"/>
    </row>
    <row r="43" spans="2:11" s="1" customFormat="1" ht="6.95" customHeight="1">
      <c r="B43" s="150"/>
      <c r="C43" s="151"/>
      <c r="D43" s="151"/>
      <c r="E43" s="151"/>
      <c r="F43" s="151"/>
      <c r="G43" s="151"/>
      <c r="H43" s="151"/>
      <c r="I43" s="152"/>
      <c r="J43" s="151"/>
      <c r="K43" s="153"/>
    </row>
    <row r="44" spans="2:11" s="1" customFormat="1" ht="36.950000000000003" customHeight="1">
      <c r="B44" s="42"/>
      <c r="C44" s="31" t="s">
        <v>118</v>
      </c>
      <c r="D44" s="43"/>
      <c r="E44" s="43"/>
      <c r="F44" s="43"/>
      <c r="G44" s="43"/>
      <c r="H44" s="43"/>
      <c r="I44" s="128"/>
      <c r="J44" s="43"/>
      <c r="K44" s="46"/>
    </row>
    <row r="45" spans="2:11" s="1" customFormat="1" ht="6.95" customHeight="1">
      <c r="B45" s="42"/>
      <c r="C45" s="43"/>
      <c r="D45" s="43"/>
      <c r="E45" s="43"/>
      <c r="F45" s="43"/>
      <c r="G45" s="43"/>
      <c r="H45" s="43"/>
      <c r="I45" s="128"/>
      <c r="J45" s="43"/>
      <c r="K45" s="46"/>
    </row>
    <row r="46" spans="2:11" s="1" customFormat="1" ht="14.45" customHeight="1">
      <c r="B46" s="42"/>
      <c r="C46" s="38" t="s">
        <v>18</v>
      </c>
      <c r="D46" s="43"/>
      <c r="E46" s="43"/>
      <c r="F46" s="43"/>
      <c r="G46" s="43"/>
      <c r="H46" s="43"/>
      <c r="I46" s="128"/>
      <c r="J46" s="43"/>
      <c r="K46" s="46"/>
    </row>
    <row r="47" spans="2:11" s="1" customFormat="1" ht="16.5" customHeight="1">
      <c r="B47" s="42"/>
      <c r="C47" s="43"/>
      <c r="D47" s="43"/>
      <c r="E47" s="406" t="str">
        <f>E7</f>
        <v>SOU Opravárenské - rekonstrukce havarijního stavu elektroinstalace v dílnách II.etapa</v>
      </c>
      <c r="F47" s="412"/>
      <c r="G47" s="412"/>
      <c r="H47" s="412"/>
      <c r="I47" s="128"/>
      <c r="J47" s="43"/>
      <c r="K47" s="46"/>
    </row>
    <row r="48" spans="2:11" ht="15">
      <c r="B48" s="29"/>
      <c r="C48" s="38" t="s">
        <v>114</v>
      </c>
      <c r="D48" s="30"/>
      <c r="E48" s="30"/>
      <c r="F48" s="30"/>
      <c r="G48" s="30"/>
      <c r="H48" s="30"/>
      <c r="I48" s="127"/>
      <c r="J48" s="30"/>
      <c r="K48" s="32"/>
    </row>
    <row r="49" spans="2:47" s="1" customFormat="1" ht="28.5" customHeight="1">
      <c r="B49" s="42"/>
      <c r="C49" s="43"/>
      <c r="D49" s="43"/>
      <c r="E49" s="406" t="s">
        <v>115</v>
      </c>
      <c r="F49" s="407"/>
      <c r="G49" s="407"/>
      <c r="H49" s="407"/>
      <c r="I49" s="128"/>
      <c r="J49" s="43"/>
      <c r="K49" s="46"/>
    </row>
    <row r="50" spans="2:47" s="1" customFormat="1" ht="14.45" customHeight="1">
      <c r="B50" s="42"/>
      <c r="C50" s="38" t="s">
        <v>116</v>
      </c>
      <c r="D50" s="43"/>
      <c r="E50" s="43"/>
      <c r="F50" s="43"/>
      <c r="G50" s="43"/>
      <c r="H50" s="43"/>
      <c r="I50" s="128"/>
      <c r="J50" s="43"/>
      <c r="K50" s="46"/>
    </row>
    <row r="51" spans="2:47" s="1" customFormat="1" ht="17.25" customHeight="1">
      <c r="B51" s="42"/>
      <c r="C51" s="43"/>
      <c r="D51" s="43"/>
      <c r="E51" s="408" t="str">
        <f>E11</f>
        <v>VRN - VEDLEJŠÍ ROZPOČTOVÉ NÁKLADY</v>
      </c>
      <c r="F51" s="407"/>
      <c r="G51" s="407"/>
      <c r="H51" s="407"/>
      <c r="I51" s="128"/>
      <c r="J51" s="43"/>
      <c r="K51" s="46"/>
    </row>
    <row r="52" spans="2:47" s="1" customFormat="1" ht="6.95" customHeight="1">
      <c r="B52" s="42"/>
      <c r="C52" s="43"/>
      <c r="D52" s="43"/>
      <c r="E52" s="43"/>
      <c r="F52" s="43"/>
      <c r="G52" s="43"/>
      <c r="H52" s="43"/>
      <c r="I52" s="128"/>
      <c r="J52" s="43"/>
      <c r="K52" s="46"/>
    </row>
    <row r="53" spans="2:47" s="1" customFormat="1" ht="18" customHeight="1">
      <c r="B53" s="42"/>
      <c r="C53" s="38" t="s">
        <v>23</v>
      </c>
      <c r="D53" s="43"/>
      <c r="E53" s="43"/>
      <c r="F53" s="36" t="str">
        <f>F14</f>
        <v>Králíky</v>
      </c>
      <c r="G53" s="43"/>
      <c r="H53" s="43"/>
      <c r="I53" s="129" t="s">
        <v>25</v>
      </c>
      <c r="J53" s="130" t="str">
        <f>IF(J14="","",J14)</f>
        <v>23. 3. 2018</v>
      </c>
      <c r="K53" s="46"/>
    </row>
    <row r="54" spans="2:47" s="1" customFormat="1" ht="6.95" customHeight="1">
      <c r="B54" s="42"/>
      <c r="C54" s="43"/>
      <c r="D54" s="43"/>
      <c r="E54" s="43"/>
      <c r="F54" s="43"/>
      <c r="G54" s="43"/>
      <c r="H54" s="43"/>
      <c r="I54" s="128"/>
      <c r="J54" s="43"/>
      <c r="K54" s="46"/>
    </row>
    <row r="55" spans="2:47" s="1" customFormat="1" ht="15">
      <c r="B55" s="42"/>
      <c r="C55" s="38" t="s">
        <v>27</v>
      </c>
      <c r="D55" s="43"/>
      <c r="E55" s="43"/>
      <c r="F55" s="36" t="str">
        <f>E17</f>
        <v>Pardubický kraj, Komenského nám. 125,   Pardubice</v>
      </c>
      <c r="G55" s="43"/>
      <c r="H55" s="43"/>
      <c r="I55" s="129" t="s">
        <v>33</v>
      </c>
      <c r="J55" s="400" t="str">
        <f>E23</f>
        <v xml:space="preserve"> </v>
      </c>
      <c r="K55" s="46"/>
    </row>
    <row r="56" spans="2:47" s="1" customFormat="1" ht="14.45" customHeight="1">
      <c r="B56" s="42"/>
      <c r="C56" s="38" t="s">
        <v>31</v>
      </c>
      <c r="D56" s="43"/>
      <c r="E56" s="43"/>
      <c r="F56" s="36" t="str">
        <f>IF(E20="","",E20)</f>
        <v/>
      </c>
      <c r="G56" s="43"/>
      <c r="H56" s="43"/>
      <c r="I56" s="128"/>
      <c r="J56" s="409"/>
      <c r="K56" s="46"/>
    </row>
    <row r="57" spans="2:47" s="1" customFormat="1" ht="10.35" customHeight="1">
      <c r="B57" s="42"/>
      <c r="C57" s="43"/>
      <c r="D57" s="43"/>
      <c r="E57" s="43"/>
      <c r="F57" s="43"/>
      <c r="G57" s="43"/>
      <c r="H57" s="43"/>
      <c r="I57" s="128"/>
      <c r="J57" s="43"/>
      <c r="K57" s="46"/>
    </row>
    <row r="58" spans="2:47" s="1" customFormat="1" ht="29.25" customHeight="1">
      <c r="B58" s="42"/>
      <c r="C58" s="154" t="s">
        <v>119</v>
      </c>
      <c r="D58" s="142"/>
      <c r="E58" s="142"/>
      <c r="F58" s="142"/>
      <c r="G58" s="142"/>
      <c r="H58" s="142"/>
      <c r="I58" s="155"/>
      <c r="J58" s="156" t="s">
        <v>120</v>
      </c>
      <c r="K58" s="157"/>
    </row>
    <row r="59" spans="2:47" s="1" customFormat="1" ht="10.35" customHeight="1">
      <c r="B59" s="42"/>
      <c r="C59" s="43"/>
      <c r="D59" s="43"/>
      <c r="E59" s="43"/>
      <c r="F59" s="43"/>
      <c r="G59" s="43"/>
      <c r="H59" s="43"/>
      <c r="I59" s="128"/>
      <c r="J59" s="43"/>
      <c r="K59" s="46"/>
    </row>
    <row r="60" spans="2:47" s="1" customFormat="1" ht="29.25" customHeight="1">
      <c r="B60" s="42"/>
      <c r="C60" s="158" t="s">
        <v>121</v>
      </c>
      <c r="D60" s="43"/>
      <c r="E60" s="43"/>
      <c r="F60" s="43"/>
      <c r="G60" s="43"/>
      <c r="H60" s="43"/>
      <c r="I60" s="128"/>
      <c r="J60" s="138">
        <f>J83</f>
        <v>0</v>
      </c>
      <c r="K60" s="46"/>
      <c r="AU60" s="25" t="s">
        <v>122</v>
      </c>
    </row>
    <row r="61" spans="2:47" s="8" customFormat="1" ht="24.95" customHeight="1">
      <c r="B61" s="159"/>
      <c r="C61" s="160"/>
      <c r="D61" s="161" t="s">
        <v>777</v>
      </c>
      <c r="E61" s="162"/>
      <c r="F61" s="162"/>
      <c r="G61" s="162"/>
      <c r="H61" s="162"/>
      <c r="I61" s="163"/>
      <c r="J61" s="164">
        <f>J84</f>
        <v>0</v>
      </c>
      <c r="K61" s="165"/>
    </row>
    <row r="62" spans="2:47" s="1" customFormat="1" ht="21.75" customHeight="1">
      <c r="B62" s="42"/>
      <c r="C62" s="43"/>
      <c r="D62" s="43"/>
      <c r="E62" s="43"/>
      <c r="F62" s="43"/>
      <c r="G62" s="43"/>
      <c r="H62" s="43"/>
      <c r="I62" s="128"/>
      <c r="J62" s="43"/>
      <c r="K62" s="46"/>
    </row>
    <row r="63" spans="2:47" s="1" customFormat="1" ht="6.95" customHeight="1">
      <c r="B63" s="57"/>
      <c r="C63" s="58"/>
      <c r="D63" s="58"/>
      <c r="E63" s="58"/>
      <c r="F63" s="58"/>
      <c r="G63" s="58"/>
      <c r="H63" s="58"/>
      <c r="I63" s="149"/>
      <c r="J63" s="58"/>
      <c r="K63" s="59"/>
    </row>
    <row r="67" spans="2:12" s="1" customFormat="1" ht="6.95" customHeight="1">
      <c r="B67" s="60"/>
      <c r="C67" s="61"/>
      <c r="D67" s="61"/>
      <c r="E67" s="61"/>
      <c r="F67" s="61"/>
      <c r="G67" s="61"/>
      <c r="H67" s="61"/>
      <c r="I67" s="152"/>
      <c r="J67" s="61"/>
      <c r="K67" s="61"/>
      <c r="L67" s="62"/>
    </row>
    <row r="68" spans="2:12" s="1" customFormat="1" ht="36.950000000000003" customHeight="1">
      <c r="B68" s="42"/>
      <c r="C68" s="63" t="s">
        <v>124</v>
      </c>
      <c r="D68" s="64"/>
      <c r="E68" s="64"/>
      <c r="F68" s="64"/>
      <c r="G68" s="64"/>
      <c r="H68" s="64"/>
      <c r="I68" s="166"/>
      <c r="J68" s="64"/>
      <c r="K68" s="64"/>
      <c r="L68" s="62"/>
    </row>
    <row r="69" spans="2:12" s="1" customFormat="1" ht="6.95" customHeight="1">
      <c r="B69" s="42"/>
      <c r="C69" s="64"/>
      <c r="D69" s="64"/>
      <c r="E69" s="64"/>
      <c r="F69" s="64"/>
      <c r="G69" s="64"/>
      <c r="H69" s="64"/>
      <c r="I69" s="166"/>
      <c r="J69" s="64"/>
      <c r="K69" s="64"/>
      <c r="L69" s="62"/>
    </row>
    <row r="70" spans="2:12" s="1" customFormat="1" ht="14.45" customHeight="1">
      <c r="B70" s="42"/>
      <c r="C70" s="66" t="s">
        <v>18</v>
      </c>
      <c r="D70" s="64"/>
      <c r="E70" s="64"/>
      <c r="F70" s="64"/>
      <c r="G70" s="64"/>
      <c r="H70" s="64"/>
      <c r="I70" s="166"/>
      <c r="J70" s="64"/>
      <c r="K70" s="64"/>
      <c r="L70" s="62"/>
    </row>
    <row r="71" spans="2:12" s="1" customFormat="1" ht="16.5" customHeight="1">
      <c r="B71" s="42"/>
      <c r="C71" s="64"/>
      <c r="D71" s="64"/>
      <c r="E71" s="410" t="str">
        <f>E7</f>
        <v>SOU Opravárenské - rekonstrukce havarijního stavu elektroinstalace v dílnách II.etapa</v>
      </c>
      <c r="F71" s="411"/>
      <c r="G71" s="411"/>
      <c r="H71" s="411"/>
      <c r="I71" s="166"/>
      <c r="J71" s="64"/>
      <c r="K71" s="64"/>
      <c r="L71" s="62"/>
    </row>
    <row r="72" spans="2:12" ht="15">
      <c r="B72" s="29"/>
      <c r="C72" s="66" t="s">
        <v>114</v>
      </c>
      <c r="D72" s="167"/>
      <c r="E72" s="167"/>
      <c r="F72" s="167"/>
      <c r="G72" s="167"/>
      <c r="H72" s="167"/>
      <c r="J72" s="167"/>
      <c r="K72" s="167"/>
      <c r="L72" s="168"/>
    </row>
    <row r="73" spans="2:12" s="1" customFormat="1" ht="28.5" customHeight="1">
      <c r="B73" s="42"/>
      <c r="C73" s="64"/>
      <c r="D73" s="64"/>
      <c r="E73" s="410" t="s">
        <v>115</v>
      </c>
      <c r="F73" s="404"/>
      <c r="G73" s="404"/>
      <c r="H73" s="404"/>
      <c r="I73" s="166"/>
      <c r="J73" s="64"/>
      <c r="K73" s="64"/>
      <c r="L73" s="62"/>
    </row>
    <row r="74" spans="2:12" s="1" customFormat="1" ht="14.45" customHeight="1">
      <c r="B74" s="42"/>
      <c r="C74" s="66" t="s">
        <v>116</v>
      </c>
      <c r="D74" s="64"/>
      <c r="E74" s="64"/>
      <c r="F74" s="64"/>
      <c r="G74" s="64"/>
      <c r="H74" s="64"/>
      <c r="I74" s="166"/>
      <c r="J74" s="64"/>
      <c r="K74" s="64"/>
      <c r="L74" s="62"/>
    </row>
    <row r="75" spans="2:12" s="1" customFormat="1" ht="17.25" customHeight="1">
      <c r="B75" s="42"/>
      <c r="C75" s="64"/>
      <c r="D75" s="64"/>
      <c r="E75" s="372" t="str">
        <f>E11</f>
        <v>VRN - VEDLEJŠÍ ROZPOČTOVÉ NÁKLADY</v>
      </c>
      <c r="F75" s="404"/>
      <c r="G75" s="404"/>
      <c r="H75" s="404"/>
      <c r="I75" s="166"/>
      <c r="J75" s="64"/>
      <c r="K75" s="64"/>
      <c r="L75" s="62"/>
    </row>
    <row r="76" spans="2:12" s="1" customFormat="1" ht="6.95" customHeight="1">
      <c r="B76" s="42"/>
      <c r="C76" s="64"/>
      <c r="D76" s="64"/>
      <c r="E76" s="64"/>
      <c r="F76" s="64"/>
      <c r="G76" s="64"/>
      <c r="H76" s="64"/>
      <c r="I76" s="166"/>
      <c r="J76" s="64"/>
      <c r="K76" s="64"/>
      <c r="L76" s="62"/>
    </row>
    <row r="77" spans="2:12" s="1" customFormat="1" ht="18" customHeight="1">
      <c r="B77" s="42"/>
      <c r="C77" s="66" t="s">
        <v>23</v>
      </c>
      <c r="D77" s="64"/>
      <c r="E77" s="64"/>
      <c r="F77" s="169" t="str">
        <f>F14</f>
        <v>Králíky</v>
      </c>
      <c r="G77" s="64"/>
      <c r="H77" s="64"/>
      <c r="I77" s="170" t="s">
        <v>25</v>
      </c>
      <c r="J77" s="74" t="str">
        <f>IF(J14="","",J14)</f>
        <v>23. 3. 2018</v>
      </c>
      <c r="K77" s="64"/>
      <c r="L77" s="62"/>
    </row>
    <row r="78" spans="2:12" s="1" customFormat="1" ht="6.95" customHeight="1">
      <c r="B78" s="42"/>
      <c r="C78" s="64"/>
      <c r="D78" s="64"/>
      <c r="E78" s="64"/>
      <c r="F78" s="64"/>
      <c r="G78" s="64"/>
      <c r="H78" s="64"/>
      <c r="I78" s="166"/>
      <c r="J78" s="64"/>
      <c r="K78" s="64"/>
      <c r="L78" s="62"/>
    </row>
    <row r="79" spans="2:12" s="1" customFormat="1" ht="15">
      <c r="B79" s="42"/>
      <c r="C79" s="66" t="s">
        <v>27</v>
      </c>
      <c r="D79" s="64"/>
      <c r="E79" s="64"/>
      <c r="F79" s="169" t="str">
        <f>E17</f>
        <v>Pardubický kraj, Komenského nám. 125,   Pardubice</v>
      </c>
      <c r="G79" s="64"/>
      <c r="H79" s="64"/>
      <c r="I79" s="170" t="s">
        <v>33</v>
      </c>
      <c r="J79" s="169" t="str">
        <f>E23</f>
        <v xml:space="preserve"> </v>
      </c>
      <c r="K79" s="64"/>
      <c r="L79" s="62"/>
    </row>
    <row r="80" spans="2:12" s="1" customFormat="1" ht="14.45" customHeight="1">
      <c r="B80" s="42"/>
      <c r="C80" s="66" t="s">
        <v>31</v>
      </c>
      <c r="D80" s="64"/>
      <c r="E80" s="64"/>
      <c r="F80" s="169" t="str">
        <f>IF(E20="","",E20)</f>
        <v/>
      </c>
      <c r="G80" s="64"/>
      <c r="H80" s="64"/>
      <c r="I80" s="166"/>
      <c r="J80" s="64"/>
      <c r="K80" s="64"/>
      <c r="L80" s="62"/>
    </row>
    <row r="81" spans="2:65" s="1" customFormat="1" ht="10.35" customHeight="1">
      <c r="B81" s="42"/>
      <c r="C81" s="64"/>
      <c r="D81" s="64"/>
      <c r="E81" s="64"/>
      <c r="F81" s="64"/>
      <c r="G81" s="64"/>
      <c r="H81" s="64"/>
      <c r="I81" s="166"/>
      <c r="J81" s="64"/>
      <c r="K81" s="64"/>
      <c r="L81" s="62"/>
    </row>
    <row r="82" spans="2:65" s="9" customFormat="1" ht="29.25" customHeight="1">
      <c r="B82" s="171"/>
      <c r="C82" s="172" t="s">
        <v>125</v>
      </c>
      <c r="D82" s="173" t="s">
        <v>56</v>
      </c>
      <c r="E82" s="173" t="s">
        <v>52</v>
      </c>
      <c r="F82" s="173" t="s">
        <v>126</v>
      </c>
      <c r="G82" s="173" t="s">
        <v>127</v>
      </c>
      <c r="H82" s="173" t="s">
        <v>128</v>
      </c>
      <c r="I82" s="174" t="s">
        <v>129</v>
      </c>
      <c r="J82" s="173" t="s">
        <v>120</v>
      </c>
      <c r="K82" s="175" t="s">
        <v>130</v>
      </c>
      <c r="L82" s="176"/>
      <c r="M82" s="82" t="s">
        <v>131</v>
      </c>
      <c r="N82" s="83" t="s">
        <v>41</v>
      </c>
      <c r="O82" s="83" t="s">
        <v>132</v>
      </c>
      <c r="P82" s="83" t="s">
        <v>133</v>
      </c>
      <c r="Q82" s="83" t="s">
        <v>134</v>
      </c>
      <c r="R82" s="83" t="s">
        <v>135</v>
      </c>
      <c r="S82" s="83" t="s">
        <v>136</v>
      </c>
      <c r="T82" s="84" t="s">
        <v>137</v>
      </c>
    </row>
    <row r="83" spans="2:65" s="1" customFormat="1" ht="29.25" customHeight="1">
      <c r="B83" s="42"/>
      <c r="C83" s="88" t="s">
        <v>121</v>
      </c>
      <c r="D83" s="64"/>
      <c r="E83" s="64"/>
      <c r="F83" s="64"/>
      <c r="G83" s="64"/>
      <c r="H83" s="64"/>
      <c r="I83" s="166"/>
      <c r="J83" s="177">
        <f>BK83</f>
        <v>0</v>
      </c>
      <c r="K83" s="64"/>
      <c r="L83" s="62"/>
      <c r="M83" s="85"/>
      <c r="N83" s="86"/>
      <c r="O83" s="86"/>
      <c r="P83" s="178">
        <f>P84</f>
        <v>0</v>
      </c>
      <c r="Q83" s="86"/>
      <c r="R83" s="178">
        <f>R84</f>
        <v>0</v>
      </c>
      <c r="S83" s="86"/>
      <c r="T83" s="179">
        <f>T84</f>
        <v>0</v>
      </c>
      <c r="AT83" s="25" t="s">
        <v>70</v>
      </c>
      <c r="AU83" s="25" t="s">
        <v>122</v>
      </c>
      <c r="BK83" s="180">
        <f>BK84</f>
        <v>0</v>
      </c>
    </row>
    <row r="84" spans="2:65" s="10" customFormat="1" ht="37.35" customHeight="1">
      <c r="B84" s="181"/>
      <c r="C84" s="182"/>
      <c r="D84" s="183" t="s">
        <v>70</v>
      </c>
      <c r="E84" s="184" t="s">
        <v>89</v>
      </c>
      <c r="F84" s="184" t="s">
        <v>778</v>
      </c>
      <c r="G84" s="182"/>
      <c r="H84" s="182"/>
      <c r="I84" s="185"/>
      <c r="J84" s="186">
        <f>BK84</f>
        <v>0</v>
      </c>
      <c r="K84" s="182"/>
      <c r="L84" s="187"/>
      <c r="M84" s="188"/>
      <c r="N84" s="189"/>
      <c r="O84" s="189"/>
      <c r="P84" s="190">
        <f>SUM(P85:P98)</f>
        <v>0</v>
      </c>
      <c r="Q84" s="189"/>
      <c r="R84" s="190">
        <f>SUM(R85:R98)</f>
        <v>0</v>
      </c>
      <c r="S84" s="189"/>
      <c r="T84" s="191">
        <f>SUM(T85:T98)</f>
        <v>0</v>
      </c>
      <c r="AR84" s="192" t="s">
        <v>197</v>
      </c>
      <c r="AT84" s="193" t="s">
        <v>70</v>
      </c>
      <c r="AU84" s="193" t="s">
        <v>71</v>
      </c>
      <c r="AY84" s="192" t="s">
        <v>141</v>
      </c>
      <c r="BK84" s="194">
        <f>SUM(BK85:BK98)</f>
        <v>0</v>
      </c>
    </row>
    <row r="85" spans="2:65" s="1" customFormat="1" ht="16.5" customHeight="1">
      <c r="B85" s="42"/>
      <c r="C85" s="195" t="s">
        <v>78</v>
      </c>
      <c r="D85" s="195" t="s">
        <v>142</v>
      </c>
      <c r="E85" s="196" t="s">
        <v>779</v>
      </c>
      <c r="F85" s="197" t="s">
        <v>780</v>
      </c>
      <c r="G85" s="198" t="s">
        <v>781</v>
      </c>
      <c r="H85" s="199">
        <v>1</v>
      </c>
      <c r="I85" s="200"/>
      <c r="J85" s="201">
        <f>ROUND(I85*H85,2)</f>
        <v>0</v>
      </c>
      <c r="K85" s="197" t="s">
        <v>169</v>
      </c>
      <c r="L85" s="62"/>
      <c r="M85" s="202" t="s">
        <v>21</v>
      </c>
      <c r="N85" s="217" t="s">
        <v>42</v>
      </c>
      <c r="O85" s="43"/>
      <c r="P85" s="218">
        <f>O85*H85</f>
        <v>0</v>
      </c>
      <c r="Q85" s="218">
        <v>0</v>
      </c>
      <c r="R85" s="218">
        <f>Q85*H85</f>
        <v>0</v>
      </c>
      <c r="S85" s="218">
        <v>0</v>
      </c>
      <c r="T85" s="219">
        <f>S85*H85</f>
        <v>0</v>
      </c>
      <c r="AR85" s="25" t="s">
        <v>782</v>
      </c>
      <c r="AT85" s="25" t="s">
        <v>142</v>
      </c>
      <c r="AU85" s="25" t="s">
        <v>78</v>
      </c>
      <c r="AY85" s="25" t="s">
        <v>141</v>
      </c>
      <c r="BE85" s="207">
        <f>IF(N85="základní",J85,0)</f>
        <v>0</v>
      </c>
      <c r="BF85" s="207">
        <f>IF(N85="snížená",J85,0)</f>
        <v>0</v>
      </c>
      <c r="BG85" s="207">
        <f>IF(N85="zákl. přenesená",J85,0)</f>
        <v>0</v>
      </c>
      <c r="BH85" s="207">
        <f>IF(N85="sníž. přenesená",J85,0)</f>
        <v>0</v>
      </c>
      <c r="BI85" s="207">
        <f>IF(N85="nulová",J85,0)</f>
        <v>0</v>
      </c>
      <c r="BJ85" s="25" t="s">
        <v>78</v>
      </c>
      <c r="BK85" s="207">
        <f>ROUND(I85*H85,2)</f>
        <v>0</v>
      </c>
      <c r="BL85" s="25" t="s">
        <v>782</v>
      </c>
      <c r="BM85" s="25" t="s">
        <v>783</v>
      </c>
    </row>
    <row r="86" spans="2:65" s="1" customFormat="1" ht="40.5">
      <c r="B86" s="42"/>
      <c r="C86" s="64"/>
      <c r="D86" s="222" t="s">
        <v>784</v>
      </c>
      <c r="E86" s="64"/>
      <c r="F86" s="277" t="s">
        <v>785</v>
      </c>
      <c r="G86" s="64"/>
      <c r="H86" s="64"/>
      <c r="I86" s="166"/>
      <c r="J86" s="64"/>
      <c r="K86" s="64"/>
      <c r="L86" s="62"/>
      <c r="M86" s="278"/>
      <c r="N86" s="43"/>
      <c r="O86" s="43"/>
      <c r="P86" s="43"/>
      <c r="Q86" s="43"/>
      <c r="R86" s="43"/>
      <c r="S86" s="43"/>
      <c r="T86" s="79"/>
      <c r="AT86" s="25" t="s">
        <v>784</v>
      </c>
      <c r="AU86" s="25" t="s">
        <v>78</v>
      </c>
    </row>
    <row r="87" spans="2:65" s="1" customFormat="1" ht="16.5" customHeight="1">
      <c r="B87" s="42"/>
      <c r="C87" s="195" t="s">
        <v>80</v>
      </c>
      <c r="D87" s="195" t="s">
        <v>142</v>
      </c>
      <c r="E87" s="196" t="s">
        <v>786</v>
      </c>
      <c r="F87" s="197" t="s">
        <v>787</v>
      </c>
      <c r="G87" s="198" t="s">
        <v>781</v>
      </c>
      <c r="H87" s="199">
        <v>1</v>
      </c>
      <c r="I87" s="200"/>
      <c r="J87" s="201">
        <f>ROUND(I87*H87,2)</f>
        <v>0</v>
      </c>
      <c r="K87" s="197" t="s">
        <v>169</v>
      </c>
      <c r="L87" s="62"/>
      <c r="M87" s="202" t="s">
        <v>21</v>
      </c>
      <c r="N87" s="217" t="s">
        <v>42</v>
      </c>
      <c r="O87" s="43"/>
      <c r="P87" s="218">
        <f>O87*H87</f>
        <v>0</v>
      </c>
      <c r="Q87" s="218">
        <v>0</v>
      </c>
      <c r="R87" s="218">
        <f>Q87*H87</f>
        <v>0</v>
      </c>
      <c r="S87" s="218">
        <v>0</v>
      </c>
      <c r="T87" s="219">
        <f>S87*H87</f>
        <v>0</v>
      </c>
      <c r="AR87" s="25" t="s">
        <v>782</v>
      </c>
      <c r="AT87" s="25" t="s">
        <v>142</v>
      </c>
      <c r="AU87" s="25" t="s">
        <v>78</v>
      </c>
      <c r="AY87" s="25" t="s">
        <v>141</v>
      </c>
      <c r="BE87" s="207">
        <f>IF(N87="základní",J87,0)</f>
        <v>0</v>
      </c>
      <c r="BF87" s="207">
        <f>IF(N87="snížená",J87,0)</f>
        <v>0</v>
      </c>
      <c r="BG87" s="207">
        <f>IF(N87="zákl. přenesená",J87,0)</f>
        <v>0</v>
      </c>
      <c r="BH87" s="207">
        <f>IF(N87="sníž. přenesená",J87,0)</f>
        <v>0</v>
      </c>
      <c r="BI87" s="207">
        <f>IF(N87="nulová",J87,0)</f>
        <v>0</v>
      </c>
      <c r="BJ87" s="25" t="s">
        <v>78</v>
      </c>
      <c r="BK87" s="207">
        <f>ROUND(I87*H87,2)</f>
        <v>0</v>
      </c>
      <c r="BL87" s="25" t="s">
        <v>782</v>
      </c>
      <c r="BM87" s="25" t="s">
        <v>788</v>
      </c>
    </row>
    <row r="88" spans="2:65" s="1" customFormat="1" ht="27">
      <c r="B88" s="42"/>
      <c r="C88" s="64"/>
      <c r="D88" s="222" t="s">
        <v>784</v>
      </c>
      <c r="E88" s="64"/>
      <c r="F88" s="277" t="s">
        <v>789</v>
      </c>
      <c r="G88" s="64"/>
      <c r="H88" s="64"/>
      <c r="I88" s="166"/>
      <c r="J88" s="64"/>
      <c r="K88" s="64"/>
      <c r="L88" s="62"/>
      <c r="M88" s="278"/>
      <c r="N88" s="43"/>
      <c r="O88" s="43"/>
      <c r="P88" s="43"/>
      <c r="Q88" s="43"/>
      <c r="R88" s="43"/>
      <c r="S88" s="43"/>
      <c r="T88" s="79"/>
      <c r="AT88" s="25" t="s">
        <v>784</v>
      </c>
      <c r="AU88" s="25" t="s">
        <v>78</v>
      </c>
    </row>
    <row r="89" spans="2:65" s="1" customFormat="1" ht="16.5" customHeight="1">
      <c r="B89" s="42"/>
      <c r="C89" s="195" t="s">
        <v>140</v>
      </c>
      <c r="D89" s="195" t="s">
        <v>142</v>
      </c>
      <c r="E89" s="196" t="s">
        <v>790</v>
      </c>
      <c r="F89" s="197" t="s">
        <v>791</v>
      </c>
      <c r="G89" s="198" t="s">
        <v>781</v>
      </c>
      <c r="H89" s="199">
        <v>1</v>
      </c>
      <c r="I89" s="200"/>
      <c r="J89" s="201">
        <f>ROUND(I89*H89,2)</f>
        <v>0</v>
      </c>
      <c r="K89" s="197" t="s">
        <v>169</v>
      </c>
      <c r="L89" s="62"/>
      <c r="M89" s="202" t="s">
        <v>21</v>
      </c>
      <c r="N89" s="217" t="s">
        <v>42</v>
      </c>
      <c r="O89" s="43"/>
      <c r="P89" s="218">
        <f>O89*H89</f>
        <v>0</v>
      </c>
      <c r="Q89" s="218">
        <v>0</v>
      </c>
      <c r="R89" s="218">
        <f>Q89*H89</f>
        <v>0</v>
      </c>
      <c r="S89" s="218">
        <v>0</v>
      </c>
      <c r="T89" s="219">
        <f>S89*H89</f>
        <v>0</v>
      </c>
      <c r="AR89" s="25" t="s">
        <v>782</v>
      </c>
      <c r="AT89" s="25" t="s">
        <v>142</v>
      </c>
      <c r="AU89" s="25" t="s">
        <v>78</v>
      </c>
      <c r="AY89" s="25" t="s">
        <v>141</v>
      </c>
      <c r="BE89" s="207">
        <f>IF(N89="základní",J89,0)</f>
        <v>0</v>
      </c>
      <c r="BF89" s="207">
        <f>IF(N89="snížená",J89,0)</f>
        <v>0</v>
      </c>
      <c r="BG89" s="207">
        <f>IF(N89="zákl. přenesená",J89,0)</f>
        <v>0</v>
      </c>
      <c r="BH89" s="207">
        <f>IF(N89="sníž. přenesená",J89,0)</f>
        <v>0</v>
      </c>
      <c r="BI89" s="207">
        <f>IF(N89="nulová",J89,0)</f>
        <v>0</v>
      </c>
      <c r="BJ89" s="25" t="s">
        <v>78</v>
      </c>
      <c r="BK89" s="207">
        <f>ROUND(I89*H89,2)</f>
        <v>0</v>
      </c>
      <c r="BL89" s="25" t="s">
        <v>782</v>
      </c>
      <c r="BM89" s="25" t="s">
        <v>792</v>
      </c>
    </row>
    <row r="90" spans="2:65" s="1" customFormat="1" ht="54">
      <c r="B90" s="42"/>
      <c r="C90" s="64"/>
      <c r="D90" s="222" t="s">
        <v>784</v>
      </c>
      <c r="E90" s="64"/>
      <c r="F90" s="277" t="s">
        <v>793</v>
      </c>
      <c r="G90" s="64"/>
      <c r="H90" s="64"/>
      <c r="I90" s="166"/>
      <c r="J90" s="64"/>
      <c r="K90" s="64"/>
      <c r="L90" s="62"/>
      <c r="M90" s="278"/>
      <c r="N90" s="43"/>
      <c r="O90" s="43"/>
      <c r="P90" s="43"/>
      <c r="Q90" s="43"/>
      <c r="R90" s="43"/>
      <c r="S90" s="43"/>
      <c r="T90" s="79"/>
      <c r="AT90" s="25" t="s">
        <v>784</v>
      </c>
      <c r="AU90" s="25" t="s">
        <v>78</v>
      </c>
    </row>
    <row r="91" spans="2:65" s="1" customFormat="1" ht="16.5" customHeight="1">
      <c r="B91" s="42"/>
      <c r="C91" s="195" t="s">
        <v>170</v>
      </c>
      <c r="D91" s="195" t="s">
        <v>142</v>
      </c>
      <c r="E91" s="196" t="s">
        <v>794</v>
      </c>
      <c r="F91" s="197" t="s">
        <v>795</v>
      </c>
      <c r="G91" s="198" t="s">
        <v>781</v>
      </c>
      <c r="H91" s="199">
        <v>1</v>
      </c>
      <c r="I91" s="200"/>
      <c r="J91" s="201">
        <f>ROUND(I91*H91,2)</f>
        <v>0</v>
      </c>
      <c r="K91" s="197" t="s">
        <v>169</v>
      </c>
      <c r="L91" s="62"/>
      <c r="M91" s="202" t="s">
        <v>21</v>
      </c>
      <c r="N91" s="217" t="s">
        <v>42</v>
      </c>
      <c r="O91" s="43"/>
      <c r="P91" s="218">
        <f>O91*H91</f>
        <v>0</v>
      </c>
      <c r="Q91" s="218">
        <v>0</v>
      </c>
      <c r="R91" s="218">
        <f>Q91*H91</f>
        <v>0</v>
      </c>
      <c r="S91" s="218">
        <v>0</v>
      </c>
      <c r="T91" s="219">
        <f>S91*H91</f>
        <v>0</v>
      </c>
      <c r="AR91" s="25" t="s">
        <v>782</v>
      </c>
      <c r="AT91" s="25" t="s">
        <v>142</v>
      </c>
      <c r="AU91" s="25" t="s">
        <v>78</v>
      </c>
      <c r="AY91" s="25" t="s">
        <v>141</v>
      </c>
      <c r="BE91" s="207">
        <f>IF(N91="základní",J91,0)</f>
        <v>0</v>
      </c>
      <c r="BF91" s="207">
        <f>IF(N91="snížená",J91,0)</f>
        <v>0</v>
      </c>
      <c r="BG91" s="207">
        <f>IF(N91="zákl. přenesená",J91,0)</f>
        <v>0</v>
      </c>
      <c r="BH91" s="207">
        <f>IF(N91="sníž. přenesená",J91,0)</f>
        <v>0</v>
      </c>
      <c r="BI91" s="207">
        <f>IF(N91="nulová",J91,0)</f>
        <v>0</v>
      </c>
      <c r="BJ91" s="25" t="s">
        <v>78</v>
      </c>
      <c r="BK91" s="207">
        <f>ROUND(I91*H91,2)</f>
        <v>0</v>
      </c>
      <c r="BL91" s="25" t="s">
        <v>782</v>
      </c>
      <c r="BM91" s="25" t="s">
        <v>796</v>
      </c>
    </row>
    <row r="92" spans="2:65" s="1" customFormat="1" ht="27">
      <c r="B92" s="42"/>
      <c r="C92" s="64"/>
      <c r="D92" s="222" t="s">
        <v>784</v>
      </c>
      <c r="E92" s="64"/>
      <c r="F92" s="277" t="s">
        <v>797</v>
      </c>
      <c r="G92" s="64"/>
      <c r="H92" s="64"/>
      <c r="I92" s="166"/>
      <c r="J92" s="64"/>
      <c r="K92" s="64"/>
      <c r="L92" s="62"/>
      <c r="M92" s="278"/>
      <c r="N92" s="43"/>
      <c r="O92" s="43"/>
      <c r="P92" s="43"/>
      <c r="Q92" s="43"/>
      <c r="R92" s="43"/>
      <c r="S92" s="43"/>
      <c r="T92" s="79"/>
      <c r="AT92" s="25" t="s">
        <v>784</v>
      </c>
      <c r="AU92" s="25" t="s">
        <v>78</v>
      </c>
    </row>
    <row r="93" spans="2:65" s="1" customFormat="1" ht="16.5" customHeight="1">
      <c r="B93" s="42"/>
      <c r="C93" s="195" t="s">
        <v>197</v>
      </c>
      <c r="D93" s="195" t="s">
        <v>142</v>
      </c>
      <c r="E93" s="196" t="s">
        <v>798</v>
      </c>
      <c r="F93" s="197" t="s">
        <v>799</v>
      </c>
      <c r="G93" s="198" t="s">
        <v>781</v>
      </c>
      <c r="H93" s="199">
        <v>1</v>
      </c>
      <c r="I93" s="200"/>
      <c r="J93" s="201">
        <f>ROUND(I93*H93,2)</f>
        <v>0</v>
      </c>
      <c r="K93" s="197" t="s">
        <v>169</v>
      </c>
      <c r="L93" s="62"/>
      <c r="M93" s="202" t="s">
        <v>21</v>
      </c>
      <c r="N93" s="217" t="s">
        <v>42</v>
      </c>
      <c r="O93" s="43"/>
      <c r="P93" s="218">
        <f>O93*H93</f>
        <v>0</v>
      </c>
      <c r="Q93" s="218">
        <v>0</v>
      </c>
      <c r="R93" s="218">
        <f>Q93*H93</f>
        <v>0</v>
      </c>
      <c r="S93" s="218">
        <v>0</v>
      </c>
      <c r="T93" s="219">
        <f>S93*H93</f>
        <v>0</v>
      </c>
      <c r="AR93" s="25" t="s">
        <v>782</v>
      </c>
      <c r="AT93" s="25" t="s">
        <v>142</v>
      </c>
      <c r="AU93" s="25" t="s">
        <v>78</v>
      </c>
      <c r="AY93" s="25" t="s">
        <v>141</v>
      </c>
      <c r="BE93" s="207">
        <f>IF(N93="základní",J93,0)</f>
        <v>0</v>
      </c>
      <c r="BF93" s="207">
        <f>IF(N93="snížená",J93,0)</f>
        <v>0</v>
      </c>
      <c r="BG93" s="207">
        <f>IF(N93="zákl. přenesená",J93,0)</f>
        <v>0</v>
      </c>
      <c r="BH93" s="207">
        <f>IF(N93="sníž. přenesená",J93,0)</f>
        <v>0</v>
      </c>
      <c r="BI93" s="207">
        <f>IF(N93="nulová",J93,0)</f>
        <v>0</v>
      </c>
      <c r="BJ93" s="25" t="s">
        <v>78</v>
      </c>
      <c r="BK93" s="207">
        <f>ROUND(I93*H93,2)</f>
        <v>0</v>
      </c>
      <c r="BL93" s="25" t="s">
        <v>782</v>
      </c>
      <c r="BM93" s="25" t="s">
        <v>800</v>
      </c>
    </row>
    <row r="94" spans="2:65" s="1" customFormat="1" ht="40.5">
      <c r="B94" s="42"/>
      <c r="C94" s="64"/>
      <c r="D94" s="222" t="s">
        <v>784</v>
      </c>
      <c r="E94" s="64"/>
      <c r="F94" s="277" t="s">
        <v>801</v>
      </c>
      <c r="G94" s="64"/>
      <c r="H94" s="64"/>
      <c r="I94" s="166"/>
      <c r="J94" s="64"/>
      <c r="K94" s="64"/>
      <c r="L94" s="62"/>
      <c r="M94" s="278"/>
      <c r="N94" s="43"/>
      <c r="O94" s="43"/>
      <c r="P94" s="43"/>
      <c r="Q94" s="43"/>
      <c r="R94" s="43"/>
      <c r="S94" s="43"/>
      <c r="T94" s="79"/>
      <c r="AT94" s="25" t="s">
        <v>784</v>
      </c>
      <c r="AU94" s="25" t="s">
        <v>78</v>
      </c>
    </row>
    <row r="95" spans="2:65" s="1" customFormat="1" ht="16.5" customHeight="1">
      <c r="B95" s="42"/>
      <c r="C95" s="195" t="s">
        <v>190</v>
      </c>
      <c r="D95" s="195" t="s">
        <v>142</v>
      </c>
      <c r="E95" s="196" t="s">
        <v>802</v>
      </c>
      <c r="F95" s="197" t="s">
        <v>803</v>
      </c>
      <c r="G95" s="198" t="s">
        <v>781</v>
      </c>
      <c r="H95" s="199">
        <v>1</v>
      </c>
      <c r="I95" s="200"/>
      <c r="J95" s="201">
        <f>ROUND(I95*H95,2)</f>
        <v>0</v>
      </c>
      <c r="K95" s="197" t="s">
        <v>169</v>
      </c>
      <c r="L95" s="62"/>
      <c r="M95" s="202" t="s">
        <v>21</v>
      </c>
      <c r="N95" s="217" t="s">
        <v>42</v>
      </c>
      <c r="O95" s="43"/>
      <c r="P95" s="218">
        <f>O95*H95</f>
        <v>0</v>
      </c>
      <c r="Q95" s="218">
        <v>0</v>
      </c>
      <c r="R95" s="218">
        <f>Q95*H95</f>
        <v>0</v>
      </c>
      <c r="S95" s="218">
        <v>0</v>
      </c>
      <c r="T95" s="219">
        <f>S95*H95</f>
        <v>0</v>
      </c>
      <c r="AR95" s="25" t="s">
        <v>782</v>
      </c>
      <c r="AT95" s="25" t="s">
        <v>142</v>
      </c>
      <c r="AU95" s="25" t="s">
        <v>78</v>
      </c>
      <c r="AY95" s="25" t="s">
        <v>141</v>
      </c>
      <c r="BE95" s="207">
        <f>IF(N95="základní",J95,0)</f>
        <v>0</v>
      </c>
      <c r="BF95" s="207">
        <f>IF(N95="snížená",J95,0)</f>
        <v>0</v>
      </c>
      <c r="BG95" s="207">
        <f>IF(N95="zákl. přenesená",J95,0)</f>
        <v>0</v>
      </c>
      <c r="BH95" s="207">
        <f>IF(N95="sníž. přenesená",J95,0)</f>
        <v>0</v>
      </c>
      <c r="BI95" s="207">
        <f>IF(N95="nulová",J95,0)</f>
        <v>0</v>
      </c>
      <c r="BJ95" s="25" t="s">
        <v>78</v>
      </c>
      <c r="BK95" s="207">
        <f>ROUND(I95*H95,2)</f>
        <v>0</v>
      </c>
      <c r="BL95" s="25" t="s">
        <v>782</v>
      </c>
      <c r="BM95" s="25" t="s">
        <v>804</v>
      </c>
    </row>
    <row r="96" spans="2:65" s="1" customFormat="1" ht="16.5" customHeight="1">
      <c r="B96" s="42"/>
      <c r="C96" s="195" t="s">
        <v>206</v>
      </c>
      <c r="D96" s="195" t="s">
        <v>142</v>
      </c>
      <c r="E96" s="196" t="s">
        <v>805</v>
      </c>
      <c r="F96" s="197" t="s">
        <v>806</v>
      </c>
      <c r="G96" s="198" t="s">
        <v>781</v>
      </c>
      <c r="H96" s="199">
        <v>1</v>
      </c>
      <c r="I96" s="200"/>
      <c r="J96" s="201">
        <f>ROUND(I96*H96,2)</f>
        <v>0</v>
      </c>
      <c r="K96" s="197" t="s">
        <v>169</v>
      </c>
      <c r="L96" s="62"/>
      <c r="M96" s="202" t="s">
        <v>21</v>
      </c>
      <c r="N96" s="217" t="s">
        <v>42</v>
      </c>
      <c r="O96" s="43"/>
      <c r="P96" s="218">
        <f>O96*H96</f>
        <v>0</v>
      </c>
      <c r="Q96" s="218">
        <v>0</v>
      </c>
      <c r="R96" s="218">
        <f>Q96*H96</f>
        <v>0</v>
      </c>
      <c r="S96" s="218">
        <v>0</v>
      </c>
      <c r="T96" s="219">
        <f>S96*H96</f>
        <v>0</v>
      </c>
      <c r="AR96" s="25" t="s">
        <v>782</v>
      </c>
      <c r="AT96" s="25" t="s">
        <v>142</v>
      </c>
      <c r="AU96" s="25" t="s">
        <v>78</v>
      </c>
      <c r="AY96" s="25" t="s">
        <v>141</v>
      </c>
      <c r="BE96" s="207">
        <f>IF(N96="základní",J96,0)</f>
        <v>0</v>
      </c>
      <c r="BF96" s="207">
        <f>IF(N96="snížená",J96,0)</f>
        <v>0</v>
      </c>
      <c r="BG96" s="207">
        <f>IF(N96="zákl. přenesená",J96,0)</f>
        <v>0</v>
      </c>
      <c r="BH96" s="207">
        <f>IF(N96="sníž. přenesená",J96,0)</f>
        <v>0</v>
      </c>
      <c r="BI96" s="207">
        <f>IF(N96="nulová",J96,0)</f>
        <v>0</v>
      </c>
      <c r="BJ96" s="25" t="s">
        <v>78</v>
      </c>
      <c r="BK96" s="207">
        <f>ROUND(I96*H96,2)</f>
        <v>0</v>
      </c>
      <c r="BL96" s="25" t="s">
        <v>782</v>
      </c>
      <c r="BM96" s="25" t="s">
        <v>807</v>
      </c>
    </row>
    <row r="97" spans="2:65" s="1" customFormat="1" ht="16.5" customHeight="1">
      <c r="B97" s="42"/>
      <c r="C97" s="195" t="s">
        <v>211</v>
      </c>
      <c r="D97" s="195" t="s">
        <v>142</v>
      </c>
      <c r="E97" s="196" t="s">
        <v>808</v>
      </c>
      <c r="F97" s="197" t="s">
        <v>809</v>
      </c>
      <c r="G97" s="198" t="s">
        <v>781</v>
      </c>
      <c r="H97" s="199">
        <v>1</v>
      </c>
      <c r="I97" s="200"/>
      <c r="J97" s="201">
        <f>ROUND(I97*H97,2)</f>
        <v>0</v>
      </c>
      <c r="K97" s="197" t="s">
        <v>169</v>
      </c>
      <c r="L97" s="62"/>
      <c r="M97" s="202" t="s">
        <v>21</v>
      </c>
      <c r="N97" s="217" t="s">
        <v>42</v>
      </c>
      <c r="O97" s="43"/>
      <c r="P97" s="218">
        <f>O97*H97</f>
        <v>0</v>
      </c>
      <c r="Q97" s="218">
        <v>0</v>
      </c>
      <c r="R97" s="218">
        <f>Q97*H97</f>
        <v>0</v>
      </c>
      <c r="S97" s="218">
        <v>0</v>
      </c>
      <c r="T97" s="219">
        <f>S97*H97</f>
        <v>0</v>
      </c>
      <c r="AR97" s="25" t="s">
        <v>782</v>
      </c>
      <c r="AT97" s="25" t="s">
        <v>142</v>
      </c>
      <c r="AU97" s="25" t="s">
        <v>78</v>
      </c>
      <c r="AY97" s="25" t="s">
        <v>141</v>
      </c>
      <c r="BE97" s="207">
        <f>IF(N97="základní",J97,0)</f>
        <v>0</v>
      </c>
      <c r="BF97" s="207">
        <f>IF(N97="snížená",J97,0)</f>
        <v>0</v>
      </c>
      <c r="BG97" s="207">
        <f>IF(N97="zákl. přenesená",J97,0)</f>
        <v>0</v>
      </c>
      <c r="BH97" s="207">
        <f>IF(N97="sníž. přenesená",J97,0)</f>
        <v>0</v>
      </c>
      <c r="BI97" s="207">
        <f>IF(N97="nulová",J97,0)</f>
        <v>0</v>
      </c>
      <c r="BJ97" s="25" t="s">
        <v>78</v>
      </c>
      <c r="BK97" s="207">
        <f>ROUND(I97*H97,2)</f>
        <v>0</v>
      </c>
      <c r="BL97" s="25" t="s">
        <v>782</v>
      </c>
      <c r="BM97" s="25" t="s">
        <v>810</v>
      </c>
    </row>
    <row r="98" spans="2:65" s="1" customFormat="1" ht="27">
      <c r="B98" s="42"/>
      <c r="C98" s="64"/>
      <c r="D98" s="222" t="s">
        <v>784</v>
      </c>
      <c r="E98" s="64"/>
      <c r="F98" s="277" t="s">
        <v>811</v>
      </c>
      <c r="G98" s="64"/>
      <c r="H98" s="64"/>
      <c r="I98" s="166"/>
      <c r="J98" s="64"/>
      <c r="K98" s="64"/>
      <c r="L98" s="62"/>
      <c r="M98" s="279"/>
      <c r="N98" s="204"/>
      <c r="O98" s="204"/>
      <c r="P98" s="204"/>
      <c r="Q98" s="204"/>
      <c r="R98" s="204"/>
      <c r="S98" s="204"/>
      <c r="T98" s="280"/>
      <c r="AT98" s="25" t="s">
        <v>784</v>
      </c>
      <c r="AU98" s="25" t="s">
        <v>78</v>
      </c>
    </row>
    <row r="99" spans="2:65" s="1" customFormat="1" ht="6.95" customHeight="1">
      <c r="B99" s="57"/>
      <c r="C99" s="58"/>
      <c r="D99" s="58"/>
      <c r="E99" s="58"/>
      <c r="F99" s="58"/>
      <c r="G99" s="58"/>
      <c r="H99" s="58"/>
      <c r="I99" s="149"/>
      <c r="J99" s="58"/>
      <c r="K99" s="58"/>
      <c r="L99" s="62"/>
    </row>
  </sheetData>
  <sheetProtection algorithmName="SHA-512" hashValue="RiJM2fVT2F1hwDAyDEyKQ7ctuHiVfmBHGjEe5Qs3OXSoih3GmXrZKW4Yz3JBAeGEOnjKVeRmGReHnTOq/ynQhQ==" saltValue="Yk3w8NKikx/ylovm4t6HDOG13JIEdwU7CE5A7678QLHbR3rnSkGIDgaelikES9twWERm/F0Wy3llsVEMhMRFUA==" spinCount="100000" sheet="1" objects="1" scenarios="1" formatColumns="0" formatRows="0" autoFilter="0"/>
  <autoFilter ref="C82:K98" xr:uid="{00000000-0009-0000-0000-000003000000}"/>
  <mergeCells count="13">
    <mergeCell ref="E75:H75"/>
    <mergeCell ref="G1:H1"/>
    <mergeCell ref="L2:V2"/>
    <mergeCell ref="E49:H49"/>
    <mergeCell ref="E51:H51"/>
    <mergeCell ref="J55:J56"/>
    <mergeCell ref="E71:H71"/>
    <mergeCell ref="E73:H73"/>
    <mergeCell ref="E7:H7"/>
    <mergeCell ref="E9:H9"/>
    <mergeCell ref="E11:H11"/>
    <mergeCell ref="E26:H26"/>
    <mergeCell ref="E47:H47"/>
  </mergeCells>
  <hyperlinks>
    <hyperlink ref="F1:G1" location="C2" display="1) Krycí list soupisu" xr:uid="{00000000-0004-0000-0300-000000000000}"/>
    <hyperlink ref="G1:H1" location="C58" display="2) Rekapitulace" xr:uid="{00000000-0004-0000-0300-000001000000}"/>
    <hyperlink ref="J1" location="C82" display="3) Soupis prací" xr:uid="{00000000-0004-0000-0300-000002000000}"/>
    <hyperlink ref="L1:V1" location="'Rekapitulace stavby'!C2" display="Rekapitulace stavby" xr:uid="{00000000-0004-0000-0300-000003000000}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BR86"/>
  <sheetViews>
    <sheetView showGridLines="0" workbookViewId="0">
      <pane ySplit="1" topLeftCell="A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21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2"/>
      <c r="B1" s="122"/>
      <c r="C1" s="122"/>
      <c r="D1" s="123" t="s">
        <v>1</v>
      </c>
      <c r="E1" s="122"/>
      <c r="F1" s="124" t="s">
        <v>108</v>
      </c>
      <c r="G1" s="405" t="s">
        <v>109</v>
      </c>
      <c r="H1" s="405"/>
      <c r="I1" s="125"/>
      <c r="J1" s="124" t="s">
        <v>110</v>
      </c>
      <c r="K1" s="123" t="s">
        <v>111</v>
      </c>
      <c r="L1" s="124" t="s">
        <v>112</v>
      </c>
      <c r="M1" s="124"/>
      <c r="N1" s="124"/>
      <c r="O1" s="124"/>
      <c r="P1" s="124"/>
      <c r="Q1" s="124"/>
      <c r="R1" s="124"/>
      <c r="S1" s="124"/>
      <c r="T1" s="124"/>
      <c r="U1" s="21"/>
      <c r="V1" s="21"/>
      <c r="W1" s="22"/>
      <c r="X1" s="22"/>
      <c r="Y1" s="22"/>
      <c r="Z1" s="22"/>
      <c r="AA1" s="22"/>
      <c r="AB1" s="22"/>
      <c r="AC1" s="22"/>
      <c r="AD1" s="22"/>
      <c r="AE1" s="22"/>
      <c r="AF1" s="22"/>
      <c r="AG1" s="22"/>
      <c r="AH1" s="22"/>
      <c r="AI1" s="22"/>
      <c r="AJ1" s="22"/>
      <c r="AK1" s="22"/>
      <c r="AL1" s="22"/>
      <c r="AM1" s="22"/>
      <c r="AN1" s="22"/>
      <c r="AO1" s="22"/>
      <c r="AP1" s="22"/>
      <c r="AQ1" s="22"/>
      <c r="AR1" s="22"/>
      <c r="AS1" s="22"/>
      <c r="AT1" s="22"/>
      <c r="AU1" s="22"/>
      <c r="AV1" s="22"/>
      <c r="AW1" s="22"/>
      <c r="AX1" s="22"/>
      <c r="AY1" s="22"/>
      <c r="AZ1" s="22"/>
      <c r="BA1" s="22"/>
      <c r="BB1" s="22"/>
      <c r="BC1" s="22"/>
      <c r="BD1" s="22"/>
      <c r="BE1" s="22"/>
      <c r="BF1" s="22"/>
      <c r="BG1" s="22"/>
      <c r="BH1" s="22"/>
      <c r="BI1" s="22"/>
      <c r="BJ1" s="22"/>
      <c r="BK1" s="22"/>
      <c r="BL1" s="22"/>
      <c r="BM1" s="22"/>
      <c r="BN1" s="22"/>
      <c r="BO1" s="22"/>
      <c r="BP1" s="22"/>
      <c r="BQ1" s="22"/>
      <c r="BR1" s="22"/>
    </row>
    <row r="2" spans="1:70" ht="36.950000000000003" customHeight="1">
      <c r="L2" s="362"/>
      <c r="M2" s="362"/>
      <c r="N2" s="362"/>
      <c r="O2" s="362"/>
      <c r="P2" s="362"/>
      <c r="Q2" s="362"/>
      <c r="R2" s="362"/>
      <c r="S2" s="362"/>
      <c r="T2" s="362"/>
      <c r="U2" s="362"/>
      <c r="V2" s="362"/>
      <c r="AT2" s="25" t="s">
        <v>96</v>
      </c>
    </row>
    <row r="3" spans="1:70" ht="6.95" customHeight="1">
      <c r="B3" s="26"/>
      <c r="C3" s="27"/>
      <c r="D3" s="27"/>
      <c r="E3" s="27"/>
      <c r="F3" s="27"/>
      <c r="G3" s="27"/>
      <c r="H3" s="27"/>
      <c r="I3" s="126"/>
      <c r="J3" s="27"/>
      <c r="K3" s="28"/>
      <c r="AT3" s="25" t="s">
        <v>80</v>
      </c>
    </row>
    <row r="4" spans="1:70" ht="36.950000000000003" customHeight="1">
      <c r="B4" s="29"/>
      <c r="C4" s="30"/>
      <c r="D4" s="31" t="s">
        <v>113</v>
      </c>
      <c r="E4" s="30"/>
      <c r="F4" s="30"/>
      <c r="G4" s="30"/>
      <c r="H4" s="30"/>
      <c r="I4" s="127"/>
      <c r="J4" s="30"/>
      <c r="K4" s="32"/>
      <c r="M4" s="33" t="s">
        <v>12</v>
      </c>
      <c r="AT4" s="25" t="s">
        <v>6</v>
      </c>
    </row>
    <row r="5" spans="1:70" ht="6.95" customHeight="1">
      <c r="B5" s="29"/>
      <c r="C5" s="30"/>
      <c r="D5" s="30"/>
      <c r="E5" s="30"/>
      <c r="F5" s="30"/>
      <c r="G5" s="30"/>
      <c r="H5" s="30"/>
      <c r="I5" s="127"/>
      <c r="J5" s="30"/>
      <c r="K5" s="32"/>
    </row>
    <row r="6" spans="1:70" ht="15">
      <c r="B6" s="29"/>
      <c r="C6" s="30"/>
      <c r="D6" s="38" t="s">
        <v>18</v>
      </c>
      <c r="E6" s="30"/>
      <c r="F6" s="30"/>
      <c r="G6" s="30"/>
      <c r="H6" s="30"/>
      <c r="I6" s="127"/>
      <c r="J6" s="30"/>
      <c r="K6" s="32"/>
    </row>
    <row r="7" spans="1:70" ht="16.5" customHeight="1">
      <c r="B7" s="29"/>
      <c r="C7" s="30"/>
      <c r="D7" s="30"/>
      <c r="E7" s="406" t="str">
        <f>'Rekapitulace stavby'!K6</f>
        <v>SOU Opravárenské - rekonstrukce havarijního stavu elektroinstalace v dílnách II.etapa</v>
      </c>
      <c r="F7" s="412"/>
      <c r="G7" s="412"/>
      <c r="H7" s="412"/>
      <c r="I7" s="127"/>
      <c r="J7" s="30"/>
      <c r="K7" s="32"/>
    </row>
    <row r="8" spans="1:70" ht="15">
      <c r="B8" s="29"/>
      <c r="C8" s="30"/>
      <c r="D8" s="38" t="s">
        <v>114</v>
      </c>
      <c r="E8" s="30"/>
      <c r="F8" s="30"/>
      <c r="G8" s="30"/>
      <c r="H8" s="30"/>
      <c r="I8" s="127"/>
      <c r="J8" s="30"/>
      <c r="K8" s="32"/>
    </row>
    <row r="9" spans="1:70" s="1" customFormat="1" ht="28.5" customHeight="1">
      <c r="B9" s="42"/>
      <c r="C9" s="43"/>
      <c r="D9" s="43"/>
      <c r="E9" s="406" t="s">
        <v>812</v>
      </c>
      <c r="F9" s="407"/>
      <c r="G9" s="407"/>
      <c r="H9" s="407"/>
      <c r="I9" s="128"/>
      <c r="J9" s="43"/>
      <c r="K9" s="46"/>
    </row>
    <row r="10" spans="1:70" s="1" customFormat="1" ht="15">
      <c r="B10" s="42"/>
      <c r="C10" s="43"/>
      <c r="D10" s="38" t="s">
        <v>116</v>
      </c>
      <c r="E10" s="43"/>
      <c r="F10" s="43"/>
      <c r="G10" s="43"/>
      <c r="H10" s="43"/>
      <c r="I10" s="128"/>
      <c r="J10" s="43"/>
      <c r="K10" s="46"/>
    </row>
    <row r="11" spans="1:70" s="1" customFormat="1" ht="36.950000000000003" customHeight="1">
      <c r="B11" s="42"/>
      <c r="C11" s="43"/>
      <c r="D11" s="43"/>
      <c r="E11" s="408" t="s">
        <v>813</v>
      </c>
      <c r="F11" s="407"/>
      <c r="G11" s="407"/>
      <c r="H11" s="407"/>
      <c r="I11" s="128"/>
      <c r="J11" s="43"/>
      <c r="K11" s="46"/>
    </row>
    <row r="12" spans="1:70" s="1" customFormat="1">
      <c r="B12" s="42"/>
      <c r="C12" s="43"/>
      <c r="D12" s="43"/>
      <c r="E12" s="43"/>
      <c r="F12" s="43"/>
      <c r="G12" s="43"/>
      <c r="H12" s="43"/>
      <c r="I12" s="128"/>
      <c r="J12" s="43"/>
      <c r="K12" s="46"/>
    </row>
    <row r="13" spans="1:70" s="1" customFormat="1" ht="14.45" customHeight="1">
      <c r="B13" s="42"/>
      <c r="C13" s="43"/>
      <c r="D13" s="38" t="s">
        <v>20</v>
      </c>
      <c r="E13" s="43"/>
      <c r="F13" s="36" t="s">
        <v>21</v>
      </c>
      <c r="G13" s="43"/>
      <c r="H13" s="43"/>
      <c r="I13" s="129" t="s">
        <v>22</v>
      </c>
      <c r="J13" s="36" t="s">
        <v>21</v>
      </c>
      <c r="K13" s="46"/>
    </row>
    <row r="14" spans="1:70" s="1" customFormat="1" ht="14.45" customHeight="1">
      <c r="B14" s="42"/>
      <c r="C14" s="43"/>
      <c r="D14" s="38" t="s">
        <v>23</v>
      </c>
      <c r="E14" s="43"/>
      <c r="F14" s="36" t="s">
        <v>24</v>
      </c>
      <c r="G14" s="43"/>
      <c r="H14" s="43"/>
      <c r="I14" s="129" t="s">
        <v>25</v>
      </c>
      <c r="J14" s="130" t="str">
        <f>'Rekapitulace stavby'!AN8</f>
        <v>23. 3. 2018</v>
      </c>
      <c r="K14" s="46"/>
    </row>
    <row r="15" spans="1:70" s="1" customFormat="1" ht="10.9" customHeight="1">
      <c r="B15" s="42"/>
      <c r="C15" s="43"/>
      <c r="D15" s="43"/>
      <c r="E15" s="43"/>
      <c r="F15" s="43"/>
      <c r="G15" s="43"/>
      <c r="H15" s="43"/>
      <c r="I15" s="128"/>
      <c r="J15" s="43"/>
      <c r="K15" s="46"/>
    </row>
    <row r="16" spans="1:70" s="1" customFormat="1" ht="14.45" customHeight="1">
      <c r="B16" s="42"/>
      <c r="C16" s="43"/>
      <c r="D16" s="38" t="s">
        <v>27</v>
      </c>
      <c r="E16" s="43"/>
      <c r="F16" s="43"/>
      <c r="G16" s="43"/>
      <c r="H16" s="43"/>
      <c r="I16" s="129" t="s">
        <v>28</v>
      </c>
      <c r="J16" s="36" t="s">
        <v>21</v>
      </c>
      <c r="K16" s="46"/>
    </row>
    <row r="17" spans="2:11" s="1" customFormat="1" ht="18" customHeight="1">
      <c r="B17" s="42"/>
      <c r="C17" s="43"/>
      <c r="D17" s="43"/>
      <c r="E17" s="36" t="s">
        <v>29</v>
      </c>
      <c r="F17" s="43"/>
      <c r="G17" s="43"/>
      <c r="H17" s="43"/>
      <c r="I17" s="129" t="s">
        <v>30</v>
      </c>
      <c r="J17" s="36" t="s">
        <v>21</v>
      </c>
      <c r="K17" s="46"/>
    </row>
    <row r="18" spans="2:11" s="1" customFormat="1" ht="6.95" customHeight="1">
      <c r="B18" s="42"/>
      <c r="C18" s="43"/>
      <c r="D18" s="43"/>
      <c r="E18" s="43"/>
      <c r="F18" s="43"/>
      <c r="G18" s="43"/>
      <c r="H18" s="43"/>
      <c r="I18" s="128"/>
      <c r="J18" s="43"/>
      <c r="K18" s="46"/>
    </row>
    <row r="19" spans="2:11" s="1" customFormat="1" ht="14.45" customHeight="1">
      <c r="B19" s="42"/>
      <c r="C19" s="43"/>
      <c r="D19" s="38" t="s">
        <v>31</v>
      </c>
      <c r="E19" s="43"/>
      <c r="F19" s="43"/>
      <c r="G19" s="43"/>
      <c r="H19" s="43"/>
      <c r="I19" s="129" t="s">
        <v>28</v>
      </c>
      <c r="J19" s="36" t="str">
        <f>IF('Rekapitulace stavby'!AN13="Vyplň údaj","",IF('Rekapitulace stavby'!AN13="","",'Rekapitulace stavby'!AN13))</f>
        <v/>
      </c>
      <c r="K19" s="46"/>
    </row>
    <row r="20" spans="2:11" s="1" customFormat="1" ht="18" customHeight="1">
      <c r="B20" s="42"/>
      <c r="C20" s="43"/>
      <c r="D20" s="43"/>
      <c r="E20" s="36" t="str">
        <f>IF('Rekapitulace stavby'!E14="Vyplň údaj","",IF('Rekapitulace stavby'!E14="","",'Rekapitulace stavby'!E14))</f>
        <v/>
      </c>
      <c r="F20" s="43"/>
      <c r="G20" s="43"/>
      <c r="H20" s="43"/>
      <c r="I20" s="129" t="s">
        <v>30</v>
      </c>
      <c r="J20" s="36" t="str">
        <f>IF('Rekapitulace stavby'!AN14="Vyplň údaj","",IF('Rekapitulace stavby'!AN14="","",'Rekapitulace stavby'!AN14))</f>
        <v/>
      </c>
      <c r="K20" s="46"/>
    </row>
    <row r="21" spans="2:11" s="1" customFormat="1" ht="6.95" customHeight="1">
      <c r="B21" s="42"/>
      <c r="C21" s="43"/>
      <c r="D21" s="43"/>
      <c r="E21" s="43"/>
      <c r="F21" s="43"/>
      <c r="G21" s="43"/>
      <c r="H21" s="43"/>
      <c r="I21" s="128"/>
      <c r="J21" s="43"/>
      <c r="K21" s="46"/>
    </row>
    <row r="22" spans="2:11" s="1" customFormat="1" ht="14.45" customHeight="1">
      <c r="B22" s="42"/>
      <c r="C22" s="43"/>
      <c r="D22" s="38" t="s">
        <v>33</v>
      </c>
      <c r="E22" s="43"/>
      <c r="F22" s="43"/>
      <c r="G22" s="43"/>
      <c r="H22" s="43"/>
      <c r="I22" s="129" t="s">
        <v>28</v>
      </c>
      <c r="J22" s="36" t="str">
        <f>IF('Rekapitulace stavby'!AN16="","",'Rekapitulace stavby'!AN16)</f>
        <v/>
      </c>
      <c r="K22" s="46"/>
    </row>
    <row r="23" spans="2:11" s="1" customFormat="1" ht="18" customHeight="1">
      <c r="B23" s="42"/>
      <c r="C23" s="43"/>
      <c r="D23" s="43"/>
      <c r="E23" s="36" t="str">
        <f>IF('Rekapitulace stavby'!E17="","",'Rekapitulace stavby'!E17)</f>
        <v xml:space="preserve"> </v>
      </c>
      <c r="F23" s="43"/>
      <c r="G23" s="43"/>
      <c r="H23" s="43"/>
      <c r="I23" s="129" t="s">
        <v>30</v>
      </c>
      <c r="J23" s="36" t="str">
        <f>IF('Rekapitulace stavby'!AN17="","",'Rekapitulace stavby'!AN17)</f>
        <v/>
      </c>
      <c r="K23" s="46"/>
    </row>
    <row r="24" spans="2:11" s="1" customFormat="1" ht="6.95" customHeight="1">
      <c r="B24" s="42"/>
      <c r="C24" s="43"/>
      <c r="D24" s="43"/>
      <c r="E24" s="43"/>
      <c r="F24" s="43"/>
      <c r="G24" s="43"/>
      <c r="H24" s="43"/>
      <c r="I24" s="128"/>
      <c r="J24" s="43"/>
      <c r="K24" s="46"/>
    </row>
    <row r="25" spans="2:11" s="1" customFormat="1" ht="14.45" customHeight="1">
      <c r="B25" s="42"/>
      <c r="C25" s="43"/>
      <c r="D25" s="38" t="s">
        <v>36</v>
      </c>
      <c r="E25" s="43"/>
      <c r="F25" s="43"/>
      <c r="G25" s="43"/>
      <c r="H25" s="43"/>
      <c r="I25" s="128"/>
      <c r="J25" s="43"/>
      <c r="K25" s="46"/>
    </row>
    <row r="26" spans="2:11" s="7" customFormat="1" ht="16.5" customHeight="1">
      <c r="B26" s="131"/>
      <c r="C26" s="132"/>
      <c r="D26" s="132"/>
      <c r="E26" s="400" t="s">
        <v>21</v>
      </c>
      <c r="F26" s="400"/>
      <c r="G26" s="400"/>
      <c r="H26" s="400"/>
      <c r="I26" s="133"/>
      <c r="J26" s="132"/>
      <c r="K26" s="134"/>
    </row>
    <row r="27" spans="2:11" s="1" customFormat="1" ht="6.95" customHeight="1">
      <c r="B27" s="42"/>
      <c r="C27" s="43"/>
      <c r="D27" s="43"/>
      <c r="E27" s="43"/>
      <c r="F27" s="43"/>
      <c r="G27" s="43"/>
      <c r="H27" s="43"/>
      <c r="I27" s="128"/>
      <c r="J27" s="43"/>
      <c r="K27" s="46"/>
    </row>
    <row r="28" spans="2:11" s="1" customFormat="1" ht="6.95" customHeight="1">
      <c r="B28" s="42"/>
      <c r="C28" s="43"/>
      <c r="D28" s="86"/>
      <c r="E28" s="86"/>
      <c r="F28" s="86"/>
      <c r="G28" s="86"/>
      <c r="H28" s="86"/>
      <c r="I28" s="135"/>
      <c r="J28" s="86"/>
      <c r="K28" s="136"/>
    </row>
    <row r="29" spans="2:11" s="1" customFormat="1" ht="25.35" customHeight="1">
      <c r="B29" s="42"/>
      <c r="C29" s="43"/>
      <c r="D29" s="137" t="s">
        <v>37</v>
      </c>
      <c r="E29" s="43"/>
      <c r="F29" s="43"/>
      <c r="G29" s="43"/>
      <c r="H29" s="43"/>
      <c r="I29" s="128"/>
      <c r="J29" s="138">
        <f>ROUND(J83,2)</f>
        <v>0</v>
      </c>
      <c r="K29" s="46"/>
    </row>
    <row r="30" spans="2:11" s="1" customFormat="1" ht="6.95" customHeight="1">
      <c r="B30" s="42"/>
      <c r="C30" s="43"/>
      <c r="D30" s="86"/>
      <c r="E30" s="86"/>
      <c r="F30" s="86"/>
      <c r="G30" s="86"/>
      <c r="H30" s="86"/>
      <c r="I30" s="135"/>
      <c r="J30" s="86"/>
      <c r="K30" s="136"/>
    </row>
    <row r="31" spans="2:11" s="1" customFormat="1" ht="14.45" customHeight="1">
      <c r="B31" s="42"/>
      <c r="C31" s="43"/>
      <c r="D31" s="43"/>
      <c r="E31" s="43"/>
      <c r="F31" s="47" t="s">
        <v>39</v>
      </c>
      <c r="G31" s="43"/>
      <c r="H31" s="43"/>
      <c r="I31" s="139" t="s">
        <v>38</v>
      </c>
      <c r="J31" s="47" t="s">
        <v>40</v>
      </c>
      <c r="K31" s="46"/>
    </row>
    <row r="32" spans="2:11" s="1" customFormat="1" ht="14.45" customHeight="1">
      <c r="B32" s="42"/>
      <c r="C32" s="43"/>
      <c r="D32" s="50" t="s">
        <v>41</v>
      </c>
      <c r="E32" s="50" t="s">
        <v>42</v>
      </c>
      <c r="F32" s="140">
        <f>ROUND(SUM(BE83:BE85), 2)</f>
        <v>0</v>
      </c>
      <c r="G32" s="43"/>
      <c r="H32" s="43"/>
      <c r="I32" s="141">
        <v>0.21</v>
      </c>
      <c r="J32" s="140">
        <f>ROUND(ROUND((SUM(BE83:BE85)), 2)*I32, 2)</f>
        <v>0</v>
      </c>
      <c r="K32" s="46"/>
    </row>
    <row r="33" spans="2:11" s="1" customFormat="1" ht="14.45" customHeight="1">
      <c r="B33" s="42"/>
      <c r="C33" s="43"/>
      <c r="D33" s="43"/>
      <c r="E33" s="50" t="s">
        <v>43</v>
      </c>
      <c r="F33" s="140">
        <f>ROUND(SUM(BF83:BF85), 2)</f>
        <v>0</v>
      </c>
      <c r="G33" s="43"/>
      <c r="H33" s="43"/>
      <c r="I33" s="141">
        <v>0.15</v>
      </c>
      <c r="J33" s="140">
        <f>ROUND(ROUND((SUM(BF83:BF85)), 2)*I33, 2)</f>
        <v>0</v>
      </c>
      <c r="K33" s="46"/>
    </row>
    <row r="34" spans="2:11" s="1" customFormat="1" ht="14.45" hidden="1" customHeight="1">
      <c r="B34" s="42"/>
      <c r="C34" s="43"/>
      <c r="D34" s="43"/>
      <c r="E34" s="50" t="s">
        <v>44</v>
      </c>
      <c r="F34" s="140">
        <f>ROUND(SUM(BG83:BG85), 2)</f>
        <v>0</v>
      </c>
      <c r="G34" s="43"/>
      <c r="H34" s="43"/>
      <c r="I34" s="141">
        <v>0.21</v>
      </c>
      <c r="J34" s="140">
        <v>0</v>
      </c>
      <c r="K34" s="46"/>
    </row>
    <row r="35" spans="2:11" s="1" customFormat="1" ht="14.45" hidden="1" customHeight="1">
      <c r="B35" s="42"/>
      <c r="C35" s="43"/>
      <c r="D35" s="43"/>
      <c r="E35" s="50" t="s">
        <v>45</v>
      </c>
      <c r="F35" s="140">
        <f>ROUND(SUM(BH83:BH85), 2)</f>
        <v>0</v>
      </c>
      <c r="G35" s="43"/>
      <c r="H35" s="43"/>
      <c r="I35" s="141">
        <v>0.15</v>
      </c>
      <c r="J35" s="140">
        <v>0</v>
      </c>
      <c r="K35" s="46"/>
    </row>
    <row r="36" spans="2:11" s="1" customFormat="1" ht="14.45" hidden="1" customHeight="1">
      <c r="B36" s="42"/>
      <c r="C36" s="43"/>
      <c r="D36" s="43"/>
      <c r="E36" s="50" t="s">
        <v>46</v>
      </c>
      <c r="F36" s="140">
        <f>ROUND(SUM(BI83:BI85), 2)</f>
        <v>0</v>
      </c>
      <c r="G36" s="43"/>
      <c r="H36" s="43"/>
      <c r="I36" s="141">
        <v>0</v>
      </c>
      <c r="J36" s="140">
        <v>0</v>
      </c>
      <c r="K36" s="46"/>
    </row>
    <row r="37" spans="2:11" s="1" customFormat="1" ht="6.95" customHeight="1">
      <c r="B37" s="42"/>
      <c r="C37" s="43"/>
      <c r="D37" s="43"/>
      <c r="E37" s="43"/>
      <c r="F37" s="43"/>
      <c r="G37" s="43"/>
      <c r="H37" s="43"/>
      <c r="I37" s="128"/>
      <c r="J37" s="43"/>
      <c r="K37" s="46"/>
    </row>
    <row r="38" spans="2:11" s="1" customFormat="1" ht="25.35" customHeight="1">
      <c r="B38" s="42"/>
      <c r="C38" s="142"/>
      <c r="D38" s="143" t="s">
        <v>47</v>
      </c>
      <c r="E38" s="80"/>
      <c r="F38" s="80"/>
      <c r="G38" s="144" t="s">
        <v>48</v>
      </c>
      <c r="H38" s="145" t="s">
        <v>49</v>
      </c>
      <c r="I38" s="146"/>
      <c r="J38" s="147">
        <f>SUM(J29:J36)</f>
        <v>0</v>
      </c>
      <c r="K38" s="148"/>
    </row>
    <row r="39" spans="2:11" s="1" customFormat="1" ht="14.45" customHeight="1">
      <c r="B39" s="57"/>
      <c r="C39" s="58"/>
      <c r="D39" s="58"/>
      <c r="E39" s="58"/>
      <c r="F39" s="58"/>
      <c r="G39" s="58"/>
      <c r="H39" s="58"/>
      <c r="I39" s="149"/>
      <c r="J39" s="58"/>
      <c r="K39" s="59"/>
    </row>
    <row r="43" spans="2:11" s="1" customFormat="1" ht="6.95" customHeight="1">
      <c r="B43" s="150"/>
      <c r="C43" s="151"/>
      <c r="D43" s="151"/>
      <c r="E43" s="151"/>
      <c r="F43" s="151"/>
      <c r="G43" s="151"/>
      <c r="H43" s="151"/>
      <c r="I43" s="152"/>
      <c r="J43" s="151"/>
      <c r="K43" s="153"/>
    </row>
    <row r="44" spans="2:11" s="1" customFormat="1" ht="36.950000000000003" customHeight="1">
      <c r="B44" s="42"/>
      <c r="C44" s="31" t="s">
        <v>118</v>
      </c>
      <c r="D44" s="43"/>
      <c r="E44" s="43"/>
      <c r="F44" s="43"/>
      <c r="G44" s="43"/>
      <c r="H44" s="43"/>
      <c r="I44" s="128"/>
      <c r="J44" s="43"/>
      <c r="K44" s="46"/>
    </row>
    <row r="45" spans="2:11" s="1" customFormat="1" ht="6.95" customHeight="1">
      <c r="B45" s="42"/>
      <c r="C45" s="43"/>
      <c r="D45" s="43"/>
      <c r="E45" s="43"/>
      <c r="F45" s="43"/>
      <c r="G45" s="43"/>
      <c r="H45" s="43"/>
      <c r="I45" s="128"/>
      <c r="J45" s="43"/>
      <c r="K45" s="46"/>
    </row>
    <row r="46" spans="2:11" s="1" customFormat="1" ht="14.45" customHeight="1">
      <c r="B46" s="42"/>
      <c r="C46" s="38" t="s">
        <v>18</v>
      </c>
      <c r="D46" s="43"/>
      <c r="E46" s="43"/>
      <c r="F46" s="43"/>
      <c r="G46" s="43"/>
      <c r="H46" s="43"/>
      <c r="I46" s="128"/>
      <c r="J46" s="43"/>
      <c r="K46" s="46"/>
    </row>
    <row r="47" spans="2:11" s="1" customFormat="1" ht="16.5" customHeight="1">
      <c r="B47" s="42"/>
      <c r="C47" s="43"/>
      <c r="D47" s="43"/>
      <c r="E47" s="406" t="str">
        <f>E7</f>
        <v>SOU Opravárenské - rekonstrukce havarijního stavu elektroinstalace v dílnách II.etapa</v>
      </c>
      <c r="F47" s="412"/>
      <c r="G47" s="412"/>
      <c r="H47" s="412"/>
      <c r="I47" s="128"/>
      <c r="J47" s="43"/>
      <c r="K47" s="46"/>
    </row>
    <row r="48" spans="2:11" ht="15">
      <c r="B48" s="29"/>
      <c r="C48" s="38" t="s">
        <v>114</v>
      </c>
      <c r="D48" s="30"/>
      <c r="E48" s="30"/>
      <c r="F48" s="30"/>
      <c r="G48" s="30"/>
      <c r="H48" s="30"/>
      <c r="I48" s="127"/>
      <c r="J48" s="30"/>
      <c r="K48" s="32"/>
    </row>
    <row r="49" spans="2:47" s="1" customFormat="1" ht="28.5" customHeight="1">
      <c r="B49" s="42"/>
      <c r="C49" s="43"/>
      <c r="D49" s="43"/>
      <c r="E49" s="406" t="s">
        <v>812</v>
      </c>
      <c r="F49" s="407"/>
      <c r="G49" s="407"/>
      <c r="H49" s="407"/>
      <c r="I49" s="128"/>
      <c r="J49" s="43"/>
      <c r="K49" s="46"/>
    </row>
    <row r="50" spans="2:47" s="1" customFormat="1" ht="14.45" customHeight="1">
      <c r="B50" s="42"/>
      <c r="C50" s="38" t="s">
        <v>116</v>
      </c>
      <c r="D50" s="43"/>
      <c r="E50" s="43"/>
      <c r="F50" s="43"/>
      <c r="G50" s="43"/>
      <c r="H50" s="43"/>
      <c r="I50" s="128"/>
      <c r="J50" s="43"/>
      <c r="K50" s="46"/>
    </row>
    <row r="51" spans="2:47" s="1" customFormat="1" ht="17.25" customHeight="1">
      <c r="B51" s="42"/>
      <c r="C51" s="43"/>
      <c r="D51" s="43"/>
      <c r="E51" s="408" t="str">
        <f>E11</f>
        <v>ELEKTOINSTALACE - Elektroinstalace - přípojka NN k hlavní budově</v>
      </c>
      <c r="F51" s="407"/>
      <c r="G51" s="407"/>
      <c r="H51" s="407"/>
      <c r="I51" s="128"/>
      <c r="J51" s="43"/>
      <c r="K51" s="46"/>
    </row>
    <row r="52" spans="2:47" s="1" customFormat="1" ht="6.95" customHeight="1">
      <c r="B52" s="42"/>
      <c r="C52" s="43"/>
      <c r="D52" s="43"/>
      <c r="E52" s="43"/>
      <c r="F52" s="43"/>
      <c r="G52" s="43"/>
      <c r="H52" s="43"/>
      <c r="I52" s="128"/>
      <c r="J52" s="43"/>
      <c r="K52" s="46"/>
    </row>
    <row r="53" spans="2:47" s="1" customFormat="1" ht="18" customHeight="1">
      <c r="B53" s="42"/>
      <c r="C53" s="38" t="s">
        <v>23</v>
      </c>
      <c r="D53" s="43"/>
      <c r="E53" s="43"/>
      <c r="F53" s="36" t="str">
        <f>F14</f>
        <v>Králíky</v>
      </c>
      <c r="G53" s="43"/>
      <c r="H53" s="43"/>
      <c r="I53" s="129" t="s">
        <v>25</v>
      </c>
      <c r="J53" s="130" t="str">
        <f>IF(J14="","",J14)</f>
        <v>23. 3. 2018</v>
      </c>
      <c r="K53" s="46"/>
    </row>
    <row r="54" spans="2:47" s="1" customFormat="1" ht="6.95" customHeight="1">
      <c r="B54" s="42"/>
      <c r="C54" s="43"/>
      <c r="D54" s="43"/>
      <c r="E54" s="43"/>
      <c r="F54" s="43"/>
      <c r="G54" s="43"/>
      <c r="H54" s="43"/>
      <c r="I54" s="128"/>
      <c r="J54" s="43"/>
      <c r="K54" s="46"/>
    </row>
    <row r="55" spans="2:47" s="1" customFormat="1" ht="15">
      <c r="B55" s="42"/>
      <c r="C55" s="38" t="s">
        <v>27</v>
      </c>
      <c r="D55" s="43"/>
      <c r="E55" s="43"/>
      <c r="F55" s="36" t="str">
        <f>E17</f>
        <v>Pardubický kraj, Komenského nám. 125,   Pardubice</v>
      </c>
      <c r="G55" s="43"/>
      <c r="H55" s="43"/>
      <c r="I55" s="129" t="s">
        <v>33</v>
      </c>
      <c r="J55" s="400" t="str">
        <f>E23</f>
        <v xml:space="preserve"> </v>
      </c>
      <c r="K55" s="46"/>
    </row>
    <row r="56" spans="2:47" s="1" customFormat="1" ht="14.45" customHeight="1">
      <c r="B56" s="42"/>
      <c r="C56" s="38" t="s">
        <v>31</v>
      </c>
      <c r="D56" s="43"/>
      <c r="E56" s="43"/>
      <c r="F56" s="36" t="str">
        <f>IF(E20="","",E20)</f>
        <v/>
      </c>
      <c r="G56" s="43"/>
      <c r="H56" s="43"/>
      <c r="I56" s="128"/>
      <c r="J56" s="409"/>
      <c r="K56" s="46"/>
    </row>
    <row r="57" spans="2:47" s="1" customFormat="1" ht="10.35" customHeight="1">
      <c r="B57" s="42"/>
      <c r="C57" s="43"/>
      <c r="D57" s="43"/>
      <c r="E57" s="43"/>
      <c r="F57" s="43"/>
      <c r="G57" s="43"/>
      <c r="H57" s="43"/>
      <c r="I57" s="128"/>
      <c r="J57" s="43"/>
      <c r="K57" s="46"/>
    </row>
    <row r="58" spans="2:47" s="1" customFormat="1" ht="29.25" customHeight="1">
      <c r="B58" s="42"/>
      <c r="C58" s="154" t="s">
        <v>119</v>
      </c>
      <c r="D58" s="142"/>
      <c r="E58" s="142"/>
      <c r="F58" s="142"/>
      <c r="G58" s="142"/>
      <c r="H58" s="142"/>
      <c r="I58" s="155"/>
      <c r="J58" s="156" t="s">
        <v>120</v>
      </c>
      <c r="K58" s="157"/>
    </row>
    <row r="59" spans="2:47" s="1" customFormat="1" ht="10.35" customHeight="1">
      <c r="B59" s="42"/>
      <c r="C59" s="43"/>
      <c r="D59" s="43"/>
      <c r="E59" s="43"/>
      <c r="F59" s="43"/>
      <c r="G59" s="43"/>
      <c r="H59" s="43"/>
      <c r="I59" s="128"/>
      <c r="J59" s="43"/>
      <c r="K59" s="46"/>
    </row>
    <row r="60" spans="2:47" s="1" customFormat="1" ht="29.25" customHeight="1">
      <c r="B60" s="42"/>
      <c r="C60" s="158" t="s">
        <v>121</v>
      </c>
      <c r="D60" s="43"/>
      <c r="E60" s="43"/>
      <c r="F60" s="43"/>
      <c r="G60" s="43"/>
      <c r="H60" s="43"/>
      <c r="I60" s="128"/>
      <c r="J60" s="138">
        <f>J83</f>
        <v>0</v>
      </c>
      <c r="K60" s="46"/>
      <c r="AU60" s="25" t="s">
        <v>122</v>
      </c>
    </row>
    <row r="61" spans="2:47" s="8" customFormat="1" ht="24.95" customHeight="1">
      <c r="B61" s="159"/>
      <c r="C61" s="160"/>
      <c r="D61" s="161" t="s">
        <v>123</v>
      </c>
      <c r="E61" s="162"/>
      <c r="F61" s="162"/>
      <c r="G61" s="162"/>
      <c r="H61" s="162"/>
      <c r="I61" s="163"/>
      <c r="J61" s="164">
        <f>J84</f>
        <v>0</v>
      </c>
      <c r="K61" s="165"/>
    </row>
    <row r="62" spans="2:47" s="1" customFormat="1" ht="21.75" customHeight="1">
      <c r="B62" s="42"/>
      <c r="C62" s="43"/>
      <c r="D62" s="43"/>
      <c r="E62" s="43"/>
      <c r="F62" s="43"/>
      <c r="G62" s="43"/>
      <c r="H62" s="43"/>
      <c r="I62" s="128"/>
      <c r="J62" s="43"/>
      <c r="K62" s="46"/>
    </row>
    <row r="63" spans="2:47" s="1" customFormat="1" ht="6.95" customHeight="1">
      <c r="B63" s="57"/>
      <c r="C63" s="58"/>
      <c r="D63" s="58"/>
      <c r="E63" s="58"/>
      <c r="F63" s="58"/>
      <c r="G63" s="58"/>
      <c r="H63" s="58"/>
      <c r="I63" s="149"/>
      <c r="J63" s="58"/>
      <c r="K63" s="59"/>
    </row>
    <row r="67" spans="2:12" s="1" customFormat="1" ht="6.95" customHeight="1">
      <c r="B67" s="60"/>
      <c r="C67" s="61"/>
      <c r="D67" s="61"/>
      <c r="E67" s="61"/>
      <c r="F67" s="61"/>
      <c r="G67" s="61"/>
      <c r="H67" s="61"/>
      <c r="I67" s="152"/>
      <c r="J67" s="61"/>
      <c r="K67" s="61"/>
      <c r="L67" s="62"/>
    </row>
    <row r="68" spans="2:12" s="1" customFormat="1" ht="36.950000000000003" customHeight="1">
      <c r="B68" s="42"/>
      <c r="C68" s="63" t="s">
        <v>124</v>
      </c>
      <c r="D68" s="64"/>
      <c r="E68" s="64"/>
      <c r="F68" s="64"/>
      <c r="G68" s="64"/>
      <c r="H68" s="64"/>
      <c r="I68" s="166"/>
      <c r="J68" s="64"/>
      <c r="K68" s="64"/>
      <c r="L68" s="62"/>
    </row>
    <row r="69" spans="2:12" s="1" customFormat="1" ht="6.95" customHeight="1">
      <c r="B69" s="42"/>
      <c r="C69" s="64"/>
      <c r="D69" s="64"/>
      <c r="E69" s="64"/>
      <c r="F69" s="64"/>
      <c r="G69" s="64"/>
      <c r="H69" s="64"/>
      <c r="I69" s="166"/>
      <c r="J69" s="64"/>
      <c r="K69" s="64"/>
      <c r="L69" s="62"/>
    </row>
    <row r="70" spans="2:12" s="1" customFormat="1" ht="14.45" customHeight="1">
      <c r="B70" s="42"/>
      <c r="C70" s="66" t="s">
        <v>18</v>
      </c>
      <c r="D70" s="64"/>
      <c r="E70" s="64"/>
      <c r="F70" s="64"/>
      <c r="G70" s="64"/>
      <c r="H70" s="64"/>
      <c r="I70" s="166"/>
      <c r="J70" s="64"/>
      <c r="K70" s="64"/>
      <c r="L70" s="62"/>
    </row>
    <row r="71" spans="2:12" s="1" customFormat="1" ht="16.5" customHeight="1">
      <c r="B71" s="42"/>
      <c r="C71" s="64"/>
      <c r="D71" s="64"/>
      <c r="E71" s="410" t="str">
        <f>E7</f>
        <v>SOU Opravárenské - rekonstrukce havarijního stavu elektroinstalace v dílnách II.etapa</v>
      </c>
      <c r="F71" s="411"/>
      <c r="G71" s="411"/>
      <c r="H71" s="411"/>
      <c r="I71" s="166"/>
      <c r="J71" s="64"/>
      <c r="K71" s="64"/>
      <c r="L71" s="62"/>
    </row>
    <row r="72" spans="2:12" ht="15">
      <c r="B72" s="29"/>
      <c r="C72" s="66" t="s">
        <v>114</v>
      </c>
      <c r="D72" s="167"/>
      <c r="E72" s="167"/>
      <c r="F72" s="167"/>
      <c r="G72" s="167"/>
      <c r="H72" s="167"/>
      <c r="J72" s="167"/>
      <c r="K72" s="167"/>
      <c r="L72" s="168"/>
    </row>
    <row r="73" spans="2:12" s="1" customFormat="1" ht="28.5" customHeight="1">
      <c r="B73" s="42"/>
      <c r="C73" s="64"/>
      <c r="D73" s="64"/>
      <c r="E73" s="410" t="s">
        <v>812</v>
      </c>
      <c r="F73" s="404"/>
      <c r="G73" s="404"/>
      <c r="H73" s="404"/>
      <c r="I73" s="166"/>
      <c r="J73" s="64"/>
      <c r="K73" s="64"/>
      <c r="L73" s="62"/>
    </row>
    <row r="74" spans="2:12" s="1" customFormat="1" ht="14.45" customHeight="1">
      <c r="B74" s="42"/>
      <c r="C74" s="66" t="s">
        <v>116</v>
      </c>
      <c r="D74" s="64"/>
      <c r="E74" s="64"/>
      <c r="F74" s="64"/>
      <c r="G74" s="64"/>
      <c r="H74" s="64"/>
      <c r="I74" s="166"/>
      <c r="J74" s="64"/>
      <c r="K74" s="64"/>
      <c r="L74" s="62"/>
    </row>
    <row r="75" spans="2:12" s="1" customFormat="1" ht="17.25" customHeight="1">
      <c r="B75" s="42"/>
      <c r="C75" s="64"/>
      <c r="D75" s="64"/>
      <c r="E75" s="372" t="str">
        <f>E11</f>
        <v>ELEKTOINSTALACE - Elektroinstalace - přípojka NN k hlavní budově</v>
      </c>
      <c r="F75" s="404"/>
      <c r="G75" s="404"/>
      <c r="H75" s="404"/>
      <c r="I75" s="166"/>
      <c r="J75" s="64"/>
      <c r="K75" s="64"/>
      <c r="L75" s="62"/>
    </row>
    <row r="76" spans="2:12" s="1" customFormat="1" ht="6.95" customHeight="1">
      <c r="B76" s="42"/>
      <c r="C76" s="64"/>
      <c r="D76" s="64"/>
      <c r="E76" s="64"/>
      <c r="F76" s="64"/>
      <c r="G76" s="64"/>
      <c r="H76" s="64"/>
      <c r="I76" s="166"/>
      <c r="J76" s="64"/>
      <c r="K76" s="64"/>
      <c r="L76" s="62"/>
    </row>
    <row r="77" spans="2:12" s="1" customFormat="1" ht="18" customHeight="1">
      <c r="B77" s="42"/>
      <c r="C77" s="66" t="s">
        <v>23</v>
      </c>
      <c r="D77" s="64"/>
      <c r="E77" s="64"/>
      <c r="F77" s="169" t="str">
        <f>F14</f>
        <v>Králíky</v>
      </c>
      <c r="G77" s="64"/>
      <c r="H77" s="64"/>
      <c r="I77" s="170" t="s">
        <v>25</v>
      </c>
      <c r="J77" s="74" t="str">
        <f>IF(J14="","",J14)</f>
        <v>23. 3. 2018</v>
      </c>
      <c r="K77" s="64"/>
      <c r="L77" s="62"/>
    </row>
    <row r="78" spans="2:12" s="1" customFormat="1" ht="6.95" customHeight="1">
      <c r="B78" s="42"/>
      <c r="C78" s="64"/>
      <c r="D78" s="64"/>
      <c r="E78" s="64"/>
      <c r="F78" s="64"/>
      <c r="G78" s="64"/>
      <c r="H78" s="64"/>
      <c r="I78" s="166"/>
      <c r="J78" s="64"/>
      <c r="K78" s="64"/>
      <c r="L78" s="62"/>
    </row>
    <row r="79" spans="2:12" s="1" customFormat="1" ht="15">
      <c r="B79" s="42"/>
      <c r="C79" s="66" t="s">
        <v>27</v>
      </c>
      <c r="D79" s="64"/>
      <c r="E79" s="64"/>
      <c r="F79" s="169" t="str">
        <f>E17</f>
        <v>Pardubický kraj, Komenského nám. 125,   Pardubice</v>
      </c>
      <c r="G79" s="64"/>
      <c r="H79" s="64"/>
      <c r="I79" s="170" t="s">
        <v>33</v>
      </c>
      <c r="J79" s="169" t="str">
        <f>E23</f>
        <v xml:space="preserve"> </v>
      </c>
      <c r="K79" s="64"/>
      <c r="L79" s="62"/>
    </row>
    <row r="80" spans="2:12" s="1" customFormat="1" ht="14.45" customHeight="1">
      <c r="B80" s="42"/>
      <c r="C80" s="66" t="s">
        <v>31</v>
      </c>
      <c r="D80" s="64"/>
      <c r="E80" s="64"/>
      <c r="F80" s="169" t="str">
        <f>IF(E20="","",E20)</f>
        <v/>
      </c>
      <c r="G80" s="64"/>
      <c r="H80" s="64"/>
      <c r="I80" s="166"/>
      <c r="J80" s="64"/>
      <c r="K80" s="64"/>
      <c r="L80" s="62"/>
    </row>
    <row r="81" spans="2:65" s="1" customFormat="1" ht="10.35" customHeight="1">
      <c r="B81" s="42"/>
      <c r="C81" s="64"/>
      <c r="D81" s="64"/>
      <c r="E81" s="64"/>
      <c r="F81" s="64"/>
      <c r="G81" s="64"/>
      <c r="H81" s="64"/>
      <c r="I81" s="166"/>
      <c r="J81" s="64"/>
      <c r="K81" s="64"/>
      <c r="L81" s="62"/>
    </row>
    <row r="82" spans="2:65" s="9" customFormat="1" ht="29.25" customHeight="1">
      <c r="B82" s="171"/>
      <c r="C82" s="172" t="s">
        <v>125</v>
      </c>
      <c r="D82" s="173" t="s">
        <v>56</v>
      </c>
      <c r="E82" s="173" t="s">
        <v>52</v>
      </c>
      <c r="F82" s="173" t="s">
        <v>126</v>
      </c>
      <c r="G82" s="173" t="s">
        <v>127</v>
      </c>
      <c r="H82" s="173" t="s">
        <v>128</v>
      </c>
      <c r="I82" s="174" t="s">
        <v>129</v>
      </c>
      <c r="J82" s="173" t="s">
        <v>120</v>
      </c>
      <c r="K82" s="175" t="s">
        <v>130</v>
      </c>
      <c r="L82" s="176"/>
      <c r="M82" s="82" t="s">
        <v>131</v>
      </c>
      <c r="N82" s="83" t="s">
        <v>41</v>
      </c>
      <c r="O82" s="83" t="s">
        <v>132</v>
      </c>
      <c r="P82" s="83" t="s">
        <v>133</v>
      </c>
      <c r="Q82" s="83" t="s">
        <v>134</v>
      </c>
      <c r="R82" s="83" t="s">
        <v>135</v>
      </c>
      <c r="S82" s="83" t="s">
        <v>136</v>
      </c>
      <c r="T82" s="84" t="s">
        <v>137</v>
      </c>
    </row>
    <row r="83" spans="2:65" s="1" customFormat="1" ht="29.25" customHeight="1">
      <c r="B83" s="42"/>
      <c r="C83" s="88" t="s">
        <v>121</v>
      </c>
      <c r="D83" s="64"/>
      <c r="E83" s="64"/>
      <c r="F83" s="64"/>
      <c r="G83" s="64"/>
      <c r="H83" s="64"/>
      <c r="I83" s="166"/>
      <c r="J83" s="177">
        <f>BK83</f>
        <v>0</v>
      </c>
      <c r="K83" s="64"/>
      <c r="L83" s="62"/>
      <c r="M83" s="85"/>
      <c r="N83" s="86"/>
      <c r="O83" s="86"/>
      <c r="P83" s="178">
        <f>P84</f>
        <v>0</v>
      </c>
      <c r="Q83" s="86"/>
      <c r="R83" s="178">
        <f>R84</f>
        <v>0</v>
      </c>
      <c r="S83" s="86"/>
      <c r="T83" s="179">
        <f>T84</f>
        <v>0</v>
      </c>
      <c r="AT83" s="25" t="s">
        <v>70</v>
      </c>
      <c r="AU83" s="25" t="s">
        <v>122</v>
      </c>
      <c r="BK83" s="180">
        <f>BK84</f>
        <v>0</v>
      </c>
    </row>
    <row r="84" spans="2:65" s="10" customFormat="1" ht="37.35" customHeight="1">
      <c r="B84" s="181"/>
      <c r="C84" s="182"/>
      <c r="D84" s="183" t="s">
        <v>70</v>
      </c>
      <c r="E84" s="184" t="s">
        <v>138</v>
      </c>
      <c r="F84" s="184" t="s">
        <v>139</v>
      </c>
      <c r="G84" s="182"/>
      <c r="H84" s="182"/>
      <c r="I84" s="185"/>
      <c r="J84" s="186">
        <f>BK84</f>
        <v>0</v>
      </c>
      <c r="K84" s="182"/>
      <c r="L84" s="187"/>
      <c r="M84" s="188"/>
      <c r="N84" s="189"/>
      <c r="O84" s="189"/>
      <c r="P84" s="190">
        <f>P85</f>
        <v>0</v>
      </c>
      <c r="Q84" s="189"/>
      <c r="R84" s="190">
        <f>R85</f>
        <v>0</v>
      </c>
      <c r="S84" s="189"/>
      <c r="T84" s="191">
        <f>T85</f>
        <v>0</v>
      </c>
      <c r="AR84" s="192" t="s">
        <v>140</v>
      </c>
      <c r="AT84" s="193" t="s">
        <v>70</v>
      </c>
      <c r="AU84" s="193" t="s">
        <v>71</v>
      </c>
      <c r="AY84" s="192" t="s">
        <v>141</v>
      </c>
      <c r="BK84" s="194">
        <f>BK85</f>
        <v>0</v>
      </c>
    </row>
    <row r="85" spans="2:65" s="1" customFormat="1" ht="16.5" customHeight="1">
      <c r="B85" s="42"/>
      <c r="C85" s="195" t="s">
        <v>78</v>
      </c>
      <c r="D85" s="195" t="s">
        <v>142</v>
      </c>
      <c r="E85" s="196" t="s">
        <v>143</v>
      </c>
      <c r="F85" s="197" t="s">
        <v>814</v>
      </c>
      <c r="G85" s="198" t="s">
        <v>145</v>
      </c>
      <c r="H85" s="199">
        <v>1</v>
      </c>
      <c r="I85" s="200"/>
      <c r="J85" s="201">
        <f>ROUND(I85*H85,2)</f>
        <v>0</v>
      </c>
      <c r="K85" s="197" t="s">
        <v>21</v>
      </c>
      <c r="L85" s="62"/>
      <c r="M85" s="202" t="s">
        <v>21</v>
      </c>
      <c r="N85" s="203" t="s">
        <v>42</v>
      </c>
      <c r="O85" s="204"/>
      <c r="P85" s="205">
        <f>O85*H85</f>
        <v>0</v>
      </c>
      <c r="Q85" s="205">
        <v>0</v>
      </c>
      <c r="R85" s="205">
        <f>Q85*H85</f>
        <v>0</v>
      </c>
      <c r="S85" s="205">
        <v>0</v>
      </c>
      <c r="T85" s="206">
        <f>S85*H85</f>
        <v>0</v>
      </c>
      <c r="AR85" s="25" t="s">
        <v>146</v>
      </c>
      <c r="AT85" s="25" t="s">
        <v>142</v>
      </c>
      <c r="AU85" s="25" t="s">
        <v>78</v>
      </c>
      <c r="AY85" s="25" t="s">
        <v>141</v>
      </c>
      <c r="BE85" s="207">
        <f>IF(N85="základní",J85,0)</f>
        <v>0</v>
      </c>
      <c r="BF85" s="207">
        <f>IF(N85="snížená",J85,0)</f>
        <v>0</v>
      </c>
      <c r="BG85" s="207">
        <f>IF(N85="zákl. přenesená",J85,0)</f>
        <v>0</v>
      </c>
      <c r="BH85" s="207">
        <f>IF(N85="sníž. přenesená",J85,0)</f>
        <v>0</v>
      </c>
      <c r="BI85" s="207">
        <f>IF(N85="nulová",J85,0)</f>
        <v>0</v>
      </c>
      <c r="BJ85" s="25" t="s">
        <v>78</v>
      </c>
      <c r="BK85" s="207">
        <f>ROUND(I85*H85,2)</f>
        <v>0</v>
      </c>
      <c r="BL85" s="25" t="s">
        <v>146</v>
      </c>
      <c r="BM85" s="25" t="s">
        <v>147</v>
      </c>
    </row>
    <row r="86" spans="2:65" s="1" customFormat="1" ht="6.95" customHeight="1">
      <c r="B86" s="57"/>
      <c r="C86" s="58"/>
      <c r="D86" s="58"/>
      <c r="E86" s="58"/>
      <c r="F86" s="58"/>
      <c r="G86" s="58"/>
      <c r="H86" s="58"/>
      <c r="I86" s="149"/>
      <c r="J86" s="58"/>
      <c r="K86" s="58"/>
      <c r="L86" s="62"/>
    </row>
  </sheetData>
  <sheetProtection algorithmName="SHA-512" hashValue="QbLduDkCJYku3h2lNQ9re+3AesetZyc8VXsBgCtOMcZ6sC/vCzLoNmWndlrqcI8qkM44dGbSAabvO3PRNhIaeQ==" saltValue="ljyiQcuDGixTqvueSDLvUm8DmLBXyctXHnhLiY5Yk2B6lzG/nCJK8XF4sBMIIFddsLdGKndRtDg3Uj2GXq1npw==" spinCount="100000" sheet="1" objects="1" scenarios="1" formatColumns="0" formatRows="0" autoFilter="0"/>
  <autoFilter ref="C82:K85" xr:uid="{00000000-0009-0000-0000-000004000000}"/>
  <mergeCells count="13">
    <mergeCell ref="E75:H75"/>
    <mergeCell ref="G1:H1"/>
    <mergeCell ref="L2:V2"/>
    <mergeCell ref="E49:H49"/>
    <mergeCell ref="E51:H51"/>
    <mergeCell ref="J55:J56"/>
    <mergeCell ref="E71:H71"/>
    <mergeCell ref="E73:H73"/>
    <mergeCell ref="E7:H7"/>
    <mergeCell ref="E9:H9"/>
    <mergeCell ref="E11:H11"/>
    <mergeCell ref="E26:H26"/>
    <mergeCell ref="E47:H47"/>
  </mergeCells>
  <hyperlinks>
    <hyperlink ref="F1:G1" location="C2" display="1) Krycí list soupisu" xr:uid="{00000000-0004-0000-0400-000000000000}"/>
    <hyperlink ref="G1:H1" location="C58" display="2) Rekapitulace" xr:uid="{00000000-0004-0000-0400-000001000000}"/>
    <hyperlink ref="J1" location="C82" display="3) Soupis prací" xr:uid="{00000000-0004-0000-0400-000002000000}"/>
    <hyperlink ref="L1:V1" location="'Rekapitulace stavby'!C2" display="Rekapitulace stavby" xr:uid="{00000000-0004-0000-0400-000003000000}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BR200"/>
  <sheetViews>
    <sheetView showGridLines="0" workbookViewId="0">
      <pane ySplit="1" topLeftCell="A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21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2"/>
      <c r="B1" s="122"/>
      <c r="C1" s="122"/>
      <c r="D1" s="123" t="s">
        <v>1</v>
      </c>
      <c r="E1" s="122"/>
      <c r="F1" s="124" t="s">
        <v>108</v>
      </c>
      <c r="G1" s="405" t="s">
        <v>109</v>
      </c>
      <c r="H1" s="405"/>
      <c r="I1" s="125"/>
      <c r="J1" s="124" t="s">
        <v>110</v>
      </c>
      <c r="K1" s="123" t="s">
        <v>111</v>
      </c>
      <c r="L1" s="124" t="s">
        <v>112</v>
      </c>
      <c r="M1" s="124"/>
      <c r="N1" s="124"/>
      <c r="O1" s="124"/>
      <c r="P1" s="124"/>
      <c r="Q1" s="124"/>
      <c r="R1" s="124"/>
      <c r="S1" s="124"/>
      <c r="T1" s="124"/>
      <c r="U1" s="21"/>
      <c r="V1" s="21"/>
      <c r="W1" s="22"/>
      <c r="X1" s="22"/>
      <c r="Y1" s="22"/>
      <c r="Z1" s="22"/>
      <c r="AA1" s="22"/>
      <c r="AB1" s="22"/>
      <c r="AC1" s="22"/>
      <c r="AD1" s="22"/>
      <c r="AE1" s="22"/>
      <c r="AF1" s="22"/>
      <c r="AG1" s="22"/>
      <c r="AH1" s="22"/>
      <c r="AI1" s="22"/>
      <c r="AJ1" s="22"/>
      <c r="AK1" s="22"/>
      <c r="AL1" s="22"/>
      <c r="AM1" s="22"/>
      <c r="AN1" s="22"/>
      <c r="AO1" s="22"/>
      <c r="AP1" s="22"/>
      <c r="AQ1" s="22"/>
      <c r="AR1" s="22"/>
      <c r="AS1" s="22"/>
      <c r="AT1" s="22"/>
      <c r="AU1" s="22"/>
      <c r="AV1" s="22"/>
      <c r="AW1" s="22"/>
      <c r="AX1" s="22"/>
      <c r="AY1" s="22"/>
      <c r="AZ1" s="22"/>
      <c r="BA1" s="22"/>
      <c r="BB1" s="22"/>
      <c r="BC1" s="22"/>
      <c r="BD1" s="22"/>
      <c r="BE1" s="22"/>
      <c r="BF1" s="22"/>
      <c r="BG1" s="22"/>
      <c r="BH1" s="22"/>
      <c r="BI1" s="22"/>
      <c r="BJ1" s="22"/>
      <c r="BK1" s="22"/>
      <c r="BL1" s="22"/>
      <c r="BM1" s="22"/>
      <c r="BN1" s="22"/>
      <c r="BO1" s="22"/>
      <c r="BP1" s="22"/>
      <c r="BQ1" s="22"/>
      <c r="BR1" s="22"/>
    </row>
    <row r="2" spans="1:70" ht="36.950000000000003" customHeight="1">
      <c r="L2" s="362"/>
      <c r="M2" s="362"/>
      <c r="N2" s="362"/>
      <c r="O2" s="362"/>
      <c r="P2" s="362"/>
      <c r="Q2" s="362"/>
      <c r="R2" s="362"/>
      <c r="S2" s="362"/>
      <c r="T2" s="362"/>
      <c r="U2" s="362"/>
      <c r="V2" s="362"/>
      <c r="AT2" s="25" t="s">
        <v>99</v>
      </c>
    </row>
    <row r="3" spans="1:70" ht="6.95" customHeight="1">
      <c r="B3" s="26"/>
      <c r="C3" s="27"/>
      <c r="D3" s="27"/>
      <c r="E3" s="27"/>
      <c r="F3" s="27"/>
      <c r="G3" s="27"/>
      <c r="H3" s="27"/>
      <c r="I3" s="126"/>
      <c r="J3" s="27"/>
      <c r="K3" s="28"/>
      <c r="AT3" s="25" t="s">
        <v>80</v>
      </c>
    </row>
    <row r="4" spans="1:70" ht="36.950000000000003" customHeight="1">
      <c r="B4" s="29"/>
      <c r="C4" s="30"/>
      <c r="D4" s="31" t="s">
        <v>113</v>
      </c>
      <c r="E4" s="30"/>
      <c r="F4" s="30"/>
      <c r="G4" s="30"/>
      <c r="H4" s="30"/>
      <c r="I4" s="127"/>
      <c r="J4" s="30"/>
      <c r="K4" s="32"/>
      <c r="M4" s="33" t="s">
        <v>12</v>
      </c>
      <c r="AT4" s="25" t="s">
        <v>6</v>
      </c>
    </row>
    <row r="5" spans="1:70" ht="6.95" customHeight="1">
      <c r="B5" s="29"/>
      <c r="C5" s="30"/>
      <c r="D5" s="30"/>
      <c r="E5" s="30"/>
      <c r="F5" s="30"/>
      <c r="G5" s="30"/>
      <c r="H5" s="30"/>
      <c r="I5" s="127"/>
      <c r="J5" s="30"/>
      <c r="K5" s="32"/>
    </row>
    <row r="6" spans="1:70" ht="15">
      <c r="B6" s="29"/>
      <c r="C6" s="30"/>
      <c r="D6" s="38" t="s">
        <v>18</v>
      </c>
      <c r="E6" s="30"/>
      <c r="F6" s="30"/>
      <c r="G6" s="30"/>
      <c r="H6" s="30"/>
      <c r="I6" s="127"/>
      <c r="J6" s="30"/>
      <c r="K6" s="32"/>
    </row>
    <row r="7" spans="1:70" ht="16.5" customHeight="1">
      <c r="B7" s="29"/>
      <c r="C7" s="30"/>
      <c r="D7" s="30"/>
      <c r="E7" s="406" t="str">
        <f>'Rekapitulace stavby'!K6</f>
        <v>SOU Opravárenské - rekonstrukce havarijního stavu elektroinstalace v dílnách II.etapa</v>
      </c>
      <c r="F7" s="412"/>
      <c r="G7" s="412"/>
      <c r="H7" s="412"/>
      <c r="I7" s="127"/>
      <c r="J7" s="30"/>
      <c r="K7" s="32"/>
    </row>
    <row r="8" spans="1:70" ht="15">
      <c r="B8" s="29"/>
      <c r="C8" s="30"/>
      <c r="D8" s="38" t="s">
        <v>114</v>
      </c>
      <c r="E8" s="30"/>
      <c r="F8" s="30"/>
      <c r="G8" s="30"/>
      <c r="H8" s="30"/>
      <c r="I8" s="127"/>
      <c r="J8" s="30"/>
      <c r="K8" s="32"/>
    </row>
    <row r="9" spans="1:70" s="1" customFormat="1" ht="28.5" customHeight="1">
      <c r="B9" s="42"/>
      <c r="C9" s="43"/>
      <c r="D9" s="43"/>
      <c r="E9" s="406" t="s">
        <v>812</v>
      </c>
      <c r="F9" s="407"/>
      <c r="G9" s="407"/>
      <c r="H9" s="407"/>
      <c r="I9" s="128"/>
      <c r="J9" s="43"/>
      <c r="K9" s="46"/>
    </row>
    <row r="10" spans="1:70" s="1" customFormat="1" ht="15">
      <c r="B10" s="42"/>
      <c r="C10" s="43"/>
      <c r="D10" s="38" t="s">
        <v>116</v>
      </c>
      <c r="E10" s="43"/>
      <c r="F10" s="43"/>
      <c r="G10" s="43"/>
      <c r="H10" s="43"/>
      <c r="I10" s="128"/>
      <c r="J10" s="43"/>
      <c r="K10" s="46"/>
    </row>
    <row r="11" spans="1:70" s="1" customFormat="1" ht="36.950000000000003" customHeight="1">
      <c r="B11" s="42"/>
      <c r="C11" s="43"/>
      <c r="D11" s="43"/>
      <c r="E11" s="408" t="s">
        <v>815</v>
      </c>
      <c r="F11" s="407"/>
      <c r="G11" s="407"/>
      <c r="H11" s="407"/>
      <c r="I11" s="128"/>
      <c r="J11" s="43"/>
      <c r="K11" s="46"/>
    </row>
    <row r="12" spans="1:70" s="1" customFormat="1">
      <c r="B12" s="42"/>
      <c r="C12" s="43"/>
      <c r="D12" s="43"/>
      <c r="E12" s="43"/>
      <c r="F12" s="43"/>
      <c r="G12" s="43"/>
      <c r="H12" s="43"/>
      <c r="I12" s="128"/>
      <c r="J12" s="43"/>
      <c r="K12" s="46"/>
    </row>
    <row r="13" spans="1:70" s="1" customFormat="1" ht="14.45" customHeight="1">
      <c r="B13" s="42"/>
      <c r="C13" s="43"/>
      <c r="D13" s="38" t="s">
        <v>20</v>
      </c>
      <c r="E13" s="43"/>
      <c r="F13" s="36" t="s">
        <v>21</v>
      </c>
      <c r="G13" s="43"/>
      <c r="H13" s="43"/>
      <c r="I13" s="129" t="s">
        <v>22</v>
      </c>
      <c r="J13" s="36" t="s">
        <v>21</v>
      </c>
      <c r="K13" s="46"/>
    </row>
    <row r="14" spans="1:70" s="1" customFormat="1" ht="14.45" customHeight="1">
      <c r="B14" s="42"/>
      <c r="C14" s="43"/>
      <c r="D14" s="38" t="s">
        <v>23</v>
      </c>
      <c r="E14" s="43"/>
      <c r="F14" s="36" t="s">
        <v>24</v>
      </c>
      <c r="G14" s="43"/>
      <c r="H14" s="43"/>
      <c r="I14" s="129" t="s">
        <v>25</v>
      </c>
      <c r="J14" s="130" t="str">
        <f>'Rekapitulace stavby'!AN8</f>
        <v>23. 3. 2018</v>
      </c>
      <c r="K14" s="46"/>
    </row>
    <row r="15" spans="1:70" s="1" customFormat="1" ht="10.9" customHeight="1">
      <c r="B15" s="42"/>
      <c r="C15" s="43"/>
      <c r="D15" s="43"/>
      <c r="E15" s="43"/>
      <c r="F15" s="43"/>
      <c r="G15" s="43"/>
      <c r="H15" s="43"/>
      <c r="I15" s="128"/>
      <c r="J15" s="43"/>
      <c r="K15" s="46"/>
    </row>
    <row r="16" spans="1:70" s="1" customFormat="1" ht="14.45" customHeight="1">
      <c r="B16" s="42"/>
      <c r="C16" s="43"/>
      <c r="D16" s="38" t="s">
        <v>27</v>
      </c>
      <c r="E16" s="43"/>
      <c r="F16" s="43"/>
      <c r="G16" s="43"/>
      <c r="H16" s="43"/>
      <c r="I16" s="129" t="s">
        <v>28</v>
      </c>
      <c r="J16" s="36" t="s">
        <v>21</v>
      </c>
      <c r="K16" s="46"/>
    </row>
    <row r="17" spans="2:11" s="1" customFormat="1" ht="18" customHeight="1">
      <c r="B17" s="42"/>
      <c r="C17" s="43"/>
      <c r="D17" s="43"/>
      <c r="E17" s="36" t="s">
        <v>29</v>
      </c>
      <c r="F17" s="43"/>
      <c r="G17" s="43"/>
      <c r="H17" s="43"/>
      <c r="I17" s="129" t="s">
        <v>30</v>
      </c>
      <c r="J17" s="36" t="s">
        <v>21</v>
      </c>
      <c r="K17" s="46"/>
    </row>
    <row r="18" spans="2:11" s="1" customFormat="1" ht="6.95" customHeight="1">
      <c r="B18" s="42"/>
      <c r="C18" s="43"/>
      <c r="D18" s="43"/>
      <c r="E18" s="43"/>
      <c r="F18" s="43"/>
      <c r="G18" s="43"/>
      <c r="H18" s="43"/>
      <c r="I18" s="128"/>
      <c r="J18" s="43"/>
      <c r="K18" s="46"/>
    </row>
    <row r="19" spans="2:11" s="1" customFormat="1" ht="14.45" customHeight="1">
      <c r="B19" s="42"/>
      <c r="C19" s="43"/>
      <c r="D19" s="38" t="s">
        <v>31</v>
      </c>
      <c r="E19" s="43"/>
      <c r="F19" s="43"/>
      <c r="G19" s="43"/>
      <c r="H19" s="43"/>
      <c r="I19" s="129" t="s">
        <v>28</v>
      </c>
      <c r="J19" s="36" t="str">
        <f>IF('Rekapitulace stavby'!AN13="Vyplň údaj","",IF('Rekapitulace stavby'!AN13="","",'Rekapitulace stavby'!AN13))</f>
        <v/>
      </c>
      <c r="K19" s="46"/>
    </row>
    <row r="20" spans="2:11" s="1" customFormat="1" ht="18" customHeight="1">
      <c r="B20" s="42"/>
      <c r="C20" s="43"/>
      <c r="D20" s="43"/>
      <c r="E20" s="36" t="str">
        <f>IF('Rekapitulace stavby'!E14="Vyplň údaj","",IF('Rekapitulace stavby'!E14="","",'Rekapitulace stavby'!E14))</f>
        <v/>
      </c>
      <c r="F20" s="43"/>
      <c r="G20" s="43"/>
      <c r="H20" s="43"/>
      <c r="I20" s="129" t="s">
        <v>30</v>
      </c>
      <c r="J20" s="36" t="str">
        <f>IF('Rekapitulace stavby'!AN14="Vyplň údaj","",IF('Rekapitulace stavby'!AN14="","",'Rekapitulace stavby'!AN14))</f>
        <v/>
      </c>
      <c r="K20" s="46"/>
    </row>
    <row r="21" spans="2:11" s="1" customFormat="1" ht="6.95" customHeight="1">
      <c r="B21" s="42"/>
      <c r="C21" s="43"/>
      <c r="D21" s="43"/>
      <c r="E21" s="43"/>
      <c r="F21" s="43"/>
      <c r="G21" s="43"/>
      <c r="H21" s="43"/>
      <c r="I21" s="128"/>
      <c r="J21" s="43"/>
      <c r="K21" s="46"/>
    </row>
    <row r="22" spans="2:11" s="1" customFormat="1" ht="14.45" customHeight="1">
      <c r="B22" s="42"/>
      <c r="C22" s="43"/>
      <c r="D22" s="38" t="s">
        <v>33</v>
      </c>
      <c r="E22" s="43"/>
      <c r="F22" s="43"/>
      <c r="G22" s="43"/>
      <c r="H22" s="43"/>
      <c r="I22" s="129" t="s">
        <v>28</v>
      </c>
      <c r="J22" s="36" t="str">
        <f>IF('Rekapitulace stavby'!AN16="","",'Rekapitulace stavby'!AN16)</f>
        <v/>
      </c>
      <c r="K22" s="46"/>
    </row>
    <row r="23" spans="2:11" s="1" customFormat="1" ht="18" customHeight="1">
      <c r="B23" s="42"/>
      <c r="C23" s="43"/>
      <c r="D23" s="43"/>
      <c r="E23" s="36" t="str">
        <f>IF('Rekapitulace stavby'!E17="","",'Rekapitulace stavby'!E17)</f>
        <v xml:space="preserve"> </v>
      </c>
      <c r="F23" s="43"/>
      <c r="G23" s="43"/>
      <c r="H23" s="43"/>
      <c r="I23" s="129" t="s">
        <v>30</v>
      </c>
      <c r="J23" s="36" t="str">
        <f>IF('Rekapitulace stavby'!AN17="","",'Rekapitulace stavby'!AN17)</f>
        <v/>
      </c>
      <c r="K23" s="46"/>
    </row>
    <row r="24" spans="2:11" s="1" customFormat="1" ht="6.95" customHeight="1">
      <c r="B24" s="42"/>
      <c r="C24" s="43"/>
      <c r="D24" s="43"/>
      <c r="E24" s="43"/>
      <c r="F24" s="43"/>
      <c r="G24" s="43"/>
      <c r="H24" s="43"/>
      <c r="I24" s="128"/>
      <c r="J24" s="43"/>
      <c r="K24" s="46"/>
    </row>
    <row r="25" spans="2:11" s="1" customFormat="1" ht="14.45" customHeight="1">
      <c r="B25" s="42"/>
      <c r="C25" s="43"/>
      <c r="D25" s="38" t="s">
        <v>36</v>
      </c>
      <c r="E25" s="43"/>
      <c r="F25" s="43"/>
      <c r="G25" s="43"/>
      <c r="H25" s="43"/>
      <c r="I25" s="128"/>
      <c r="J25" s="43"/>
      <c r="K25" s="46"/>
    </row>
    <row r="26" spans="2:11" s="7" customFormat="1" ht="16.5" customHeight="1">
      <c r="B26" s="131"/>
      <c r="C26" s="132"/>
      <c r="D26" s="132"/>
      <c r="E26" s="400" t="s">
        <v>21</v>
      </c>
      <c r="F26" s="400"/>
      <c r="G26" s="400"/>
      <c r="H26" s="400"/>
      <c r="I26" s="133"/>
      <c r="J26" s="132"/>
      <c r="K26" s="134"/>
    </row>
    <row r="27" spans="2:11" s="1" customFormat="1" ht="6.95" customHeight="1">
      <c r="B27" s="42"/>
      <c r="C27" s="43"/>
      <c r="D27" s="43"/>
      <c r="E27" s="43"/>
      <c r="F27" s="43"/>
      <c r="G27" s="43"/>
      <c r="H27" s="43"/>
      <c r="I27" s="128"/>
      <c r="J27" s="43"/>
      <c r="K27" s="46"/>
    </row>
    <row r="28" spans="2:11" s="1" customFormat="1" ht="6.95" customHeight="1">
      <c r="B28" s="42"/>
      <c r="C28" s="43"/>
      <c r="D28" s="86"/>
      <c r="E28" s="86"/>
      <c r="F28" s="86"/>
      <c r="G28" s="86"/>
      <c r="H28" s="86"/>
      <c r="I28" s="135"/>
      <c r="J28" s="86"/>
      <c r="K28" s="136"/>
    </row>
    <row r="29" spans="2:11" s="1" customFormat="1" ht="25.35" customHeight="1">
      <c r="B29" s="42"/>
      <c r="C29" s="43"/>
      <c r="D29" s="137" t="s">
        <v>37</v>
      </c>
      <c r="E29" s="43"/>
      <c r="F29" s="43"/>
      <c r="G29" s="43"/>
      <c r="H29" s="43"/>
      <c r="I29" s="128"/>
      <c r="J29" s="138">
        <f>ROUND(J90,2)</f>
        <v>0</v>
      </c>
      <c r="K29" s="46"/>
    </row>
    <row r="30" spans="2:11" s="1" customFormat="1" ht="6.95" customHeight="1">
      <c r="B30" s="42"/>
      <c r="C30" s="43"/>
      <c r="D30" s="86"/>
      <c r="E30" s="86"/>
      <c r="F30" s="86"/>
      <c r="G30" s="86"/>
      <c r="H30" s="86"/>
      <c r="I30" s="135"/>
      <c r="J30" s="86"/>
      <c r="K30" s="136"/>
    </row>
    <row r="31" spans="2:11" s="1" customFormat="1" ht="14.45" customHeight="1">
      <c r="B31" s="42"/>
      <c r="C31" s="43"/>
      <c r="D31" s="43"/>
      <c r="E31" s="43"/>
      <c r="F31" s="47" t="s">
        <v>39</v>
      </c>
      <c r="G31" s="43"/>
      <c r="H31" s="43"/>
      <c r="I31" s="139" t="s">
        <v>38</v>
      </c>
      <c r="J31" s="47" t="s">
        <v>40</v>
      </c>
      <c r="K31" s="46"/>
    </row>
    <row r="32" spans="2:11" s="1" customFormat="1" ht="14.45" customHeight="1">
      <c r="B32" s="42"/>
      <c r="C32" s="43"/>
      <c r="D32" s="50" t="s">
        <v>41</v>
      </c>
      <c r="E32" s="50" t="s">
        <v>42</v>
      </c>
      <c r="F32" s="140">
        <f>ROUND(SUM(BE90:BE199), 2)</f>
        <v>0</v>
      </c>
      <c r="G32" s="43"/>
      <c r="H32" s="43"/>
      <c r="I32" s="141">
        <v>0.21</v>
      </c>
      <c r="J32" s="140">
        <f>ROUND(ROUND((SUM(BE90:BE199)), 2)*I32, 2)</f>
        <v>0</v>
      </c>
      <c r="K32" s="46"/>
    </row>
    <row r="33" spans="2:11" s="1" customFormat="1" ht="14.45" customHeight="1">
      <c r="B33" s="42"/>
      <c r="C33" s="43"/>
      <c r="D33" s="43"/>
      <c r="E33" s="50" t="s">
        <v>43</v>
      </c>
      <c r="F33" s="140">
        <f>ROUND(SUM(BF90:BF199), 2)</f>
        <v>0</v>
      </c>
      <c r="G33" s="43"/>
      <c r="H33" s="43"/>
      <c r="I33" s="141">
        <v>0.15</v>
      </c>
      <c r="J33" s="140">
        <f>ROUND(ROUND((SUM(BF90:BF199)), 2)*I33, 2)</f>
        <v>0</v>
      </c>
      <c r="K33" s="46"/>
    </row>
    <row r="34" spans="2:11" s="1" customFormat="1" ht="14.45" hidden="1" customHeight="1">
      <c r="B34" s="42"/>
      <c r="C34" s="43"/>
      <c r="D34" s="43"/>
      <c r="E34" s="50" t="s">
        <v>44</v>
      </c>
      <c r="F34" s="140">
        <f>ROUND(SUM(BG90:BG199), 2)</f>
        <v>0</v>
      </c>
      <c r="G34" s="43"/>
      <c r="H34" s="43"/>
      <c r="I34" s="141">
        <v>0.21</v>
      </c>
      <c r="J34" s="140">
        <v>0</v>
      </c>
      <c r="K34" s="46"/>
    </row>
    <row r="35" spans="2:11" s="1" customFormat="1" ht="14.45" hidden="1" customHeight="1">
      <c r="B35" s="42"/>
      <c r="C35" s="43"/>
      <c r="D35" s="43"/>
      <c r="E35" s="50" t="s">
        <v>45</v>
      </c>
      <c r="F35" s="140">
        <f>ROUND(SUM(BH90:BH199), 2)</f>
        <v>0</v>
      </c>
      <c r="G35" s="43"/>
      <c r="H35" s="43"/>
      <c r="I35" s="141">
        <v>0.15</v>
      </c>
      <c r="J35" s="140">
        <v>0</v>
      </c>
      <c r="K35" s="46"/>
    </row>
    <row r="36" spans="2:11" s="1" customFormat="1" ht="14.45" hidden="1" customHeight="1">
      <c r="B36" s="42"/>
      <c r="C36" s="43"/>
      <c r="D36" s="43"/>
      <c r="E36" s="50" t="s">
        <v>46</v>
      </c>
      <c r="F36" s="140">
        <f>ROUND(SUM(BI90:BI199), 2)</f>
        <v>0</v>
      </c>
      <c r="G36" s="43"/>
      <c r="H36" s="43"/>
      <c r="I36" s="141">
        <v>0</v>
      </c>
      <c r="J36" s="140">
        <v>0</v>
      </c>
      <c r="K36" s="46"/>
    </row>
    <row r="37" spans="2:11" s="1" customFormat="1" ht="6.95" customHeight="1">
      <c r="B37" s="42"/>
      <c r="C37" s="43"/>
      <c r="D37" s="43"/>
      <c r="E37" s="43"/>
      <c r="F37" s="43"/>
      <c r="G37" s="43"/>
      <c r="H37" s="43"/>
      <c r="I37" s="128"/>
      <c r="J37" s="43"/>
      <c r="K37" s="46"/>
    </row>
    <row r="38" spans="2:11" s="1" customFormat="1" ht="25.35" customHeight="1">
      <c r="B38" s="42"/>
      <c r="C38" s="142"/>
      <c r="D38" s="143" t="s">
        <v>47</v>
      </c>
      <c r="E38" s="80"/>
      <c r="F38" s="80"/>
      <c r="G38" s="144" t="s">
        <v>48</v>
      </c>
      <c r="H38" s="145" t="s">
        <v>49</v>
      </c>
      <c r="I38" s="146"/>
      <c r="J38" s="147">
        <f>SUM(J29:J36)</f>
        <v>0</v>
      </c>
      <c r="K38" s="148"/>
    </row>
    <row r="39" spans="2:11" s="1" customFormat="1" ht="14.45" customHeight="1">
      <c r="B39" s="57"/>
      <c r="C39" s="58"/>
      <c r="D39" s="58"/>
      <c r="E39" s="58"/>
      <c r="F39" s="58"/>
      <c r="G39" s="58"/>
      <c r="H39" s="58"/>
      <c r="I39" s="149"/>
      <c r="J39" s="58"/>
      <c r="K39" s="59"/>
    </row>
    <row r="43" spans="2:11" s="1" customFormat="1" ht="6.95" customHeight="1">
      <c r="B43" s="150"/>
      <c r="C43" s="151"/>
      <c r="D43" s="151"/>
      <c r="E43" s="151"/>
      <c r="F43" s="151"/>
      <c r="G43" s="151"/>
      <c r="H43" s="151"/>
      <c r="I43" s="152"/>
      <c r="J43" s="151"/>
      <c r="K43" s="153"/>
    </row>
    <row r="44" spans="2:11" s="1" customFormat="1" ht="36.950000000000003" customHeight="1">
      <c r="B44" s="42"/>
      <c r="C44" s="31" t="s">
        <v>118</v>
      </c>
      <c r="D44" s="43"/>
      <c r="E44" s="43"/>
      <c r="F44" s="43"/>
      <c r="G44" s="43"/>
      <c r="H44" s="43"/>
      <c r="I44" s="128"/>
      <c r="J44" s="43"/>
      <c r="K44" s="46"/>
    </row>
    <row r="45" spans="2:11" s="1" customFormat="1" ht="6.95" customHeight="1">
      <c r="B45" s="42"/>
      <c r="C45" s="43"/>
      <c r="D45" s="43"/>
      <c r="E45" s="43"/>
      <c r="F45" s="43"/>
      <c r="G45" s="43"/>
      <c r="H45" s="43"/>
      <c r="I45" s="128"/>
      <c r="J45" s="43"/>
      <c r="K45" s="46"/>
    </row>
    <row r="46" spans="2:11" s="1" customFormat="1" ht="14.45" customHeight="1">
      <c r="B46" s="42"/>
      <c r="C46" s="38" t="s">
        <v>18</v>
      </c>
      <c r="D46" s="43"/>
      <c r="E46" s="43"/>
      <c r="F46" s="43"/>
      <c r="G46" s="43"/>
      <c r="H46" s="43"/>
      <c r="I46" s="128"/>
      <c r="J46" s="43"/>
      <c r="K46" s="46"/>
    </row>
    <row r="47" spans="2:11" s="1" customFormat="1" ht="16.5" customHeight="1">
      <c r="B47" s="42"/>
      <c r="C47" s="43"/>
      <c r="D47" s="43"/>
      <c r="E47" s="406" t="str">
        <f>E7</f>
        <v>SOU Opravárenské - rekonstrukce havarijního stavu elektroinstalace v dílnách II.etapa</v>
      </c>
      <c r="F47" s="412"/>
      <c r="G47" s="412"/>
      <c r="H47" s="412"/>
      <c r="I47" s="128"/>
      <c r="J47" s="43"/>
      <c r="K47" s="46"/>
    </row>
    <row r="48" spans="2:11" ht="15">
      <c r="B48" s="29"/>
      <c r="C48" s="38" t="s">
        <v>114</v>
      </c>
      <c r="D48" s="30"/>
      <c r="E48" s="30"/>
      <c r="F48" s="30"/>
      <c r="G48" s="30"/>
      <c r="H48" s="30"/>
      <c r="I48" s="127"/>
      <c r="J48" s="30"/>
      <c r="K48" s="32"/>
    </row>
    <row r="49" spans="2:47" s="1" customFormat="1" ht="28.5" customHeight="1">
      <c r="B49" s="42"/>
      <c r="C49" s="43"/>
      <c r="D49" s="43"/>
      <c r="E49" s="406" t="s">
        <v>812</v>
      </c>
      <c r="F49" s="407"/>
      <c r="G49" s="407"/>
      <c r="H49" s="407"/>
      <c r="I49" s="128"/>
      <c r="J49" s="43"/>
      <c r="K49" s="46"/>
    </row>
    <row r="50" spans="2:47" s="1" customFormat="1" ht="14.45" customHeight="1">
      <c r="B50" s="42"/>
      <c r="C50" s="38" t="s">
        <v>116</v>
      </c>
      <c r="D50" s="43"/>
      <c r="E50" s="43"/>
      <c r="F50" s="43"/>
      <c r="G50" s="43"/>
      <c r="H50" s="43"/>
      <c r="I50" s="128"/>
      <c r="J50" s="43"/>
      <c r="K50" s="46"/>
    </row>
    <row r="51" spans="2:47" s="1" customFormat="1" ht="17.25" customHeight="1">
      <c r="B51" s="42"/>
      <c r="C51" s="43"/>
      <c r="D51" s="43"/>
      <c r="E51" s="408" t="str">
        <f>E11</f>
        <v>ST - STAVEBNÍ PRÁCE PRO VENKOVNÍ KABELOVÉ ROZVODY</v>
      </c>
      <c r="F51" s="407"/>
      <c r="G51" s="407"/>
      <c r="H51" s="407"/>
      <c r="I51" s="128"/>
      <c r="J51" s="43"/>
      <c r="K51" s="46"/>
    </row>
    <row r="52" spans="2:47" s="1" customFormat="1" ht="6.95" customHeight="1">
      <c r="B52" s="42"/>
      <c r="C52" s="43"/>
      <c r="D52" s="43"/>
      <c r="E52" s="43"/>
      <c r="F52" s="43"/>
      <c r="G52" s="43"/>
      <c r="H52" s="43"/>
      <c r="I52" s="128"/>
      <c r="J52" s="43"/>
      <c r="K52" s="46"/>
    </row>
    <row r="53" spans="2:47" s="1" customFormat="1" ht="18" customHeight="1">
      <c r="B53" s="42"/>
      <c r="C53" s="38" t="s">
        <v>23</v>
      </c>
      <c r="D53" s="43"/>
      <c r="E53" s="43"/>
      <c r="F53" s="36" t="str">
        <f>F14</f>
        <v>Králíky</v>
      </c>
      <c r="G53" s="43"/>
      <c r="H53" s="43"/>
      <c r="I53" s="129" t="s">
        <v>25</v>
      </c>
      <c r="J53" s="130" t="str">
        <f>IF(J14="","",J14)</f>
        <v>23. 3. 2018</v>
      </c>
      <c r="K53" s="46"/>
    </row>
    <row r="54" spans="2:47" s="1" customFormat="1" ht="6.95" customHeight="1">
      <c r="B54" s="42"/>
      <c r="C54" s="43"/>
      <c r="D54" s="43"/>
      <c r="E54" s="43"/>
      <c r="F54" s="43"/>
      <c r="G54" s="43"/>
      <c r="H54" s="43"/>
      <c r="I54" s="128"/>
      <c r="J54" s="43"/>
      <c r="K54" s="46"/>
    </row>
    <row r="55" spans="2:47" s="1" customFormat="1" ht="15">
      <c r="B55" s="42"/>
      <c r="C55" s="38" t="s">
        <v>27</v>
      </c>
      <c r="D55" s="43"/>
      <c r="E55" s="43"/>
      <c r="F55" s="36" t="str">
        <f>E17</f>
        <v>Pardubický kraj, Komenského nám. 125,   Pardubice</v>
      </c>
      <c r="G55" s="43"/>
      <c r="H55" s="43"/>
      <c r="I55" s="129" t="s">
        <v>33</v>
      </c>
      <c r="J55" s="400" t="str">
        <f>E23</f>
        <v xml:space="preserve"> </v>
      </c>
      <c r="K55" s="46"/>
    </row>
    <row r="56" spans="2:47" s="1" customFormat="1" ht="14.45" customHeight="1">
      <c r="B56" s="42"/>
      <c r="C56" s="38" t="s">
        <v>31</v>
      </c>
      <c r="D56" s="43"/>
      <c r="E56" s="43"/>
      <c r="F56" s="36" t="str">
        <f>IF(E20="","",E20)</f>
        <v/>
      </c>
      <c r="G56" s="43"/>
      <c r="H56" s="43"/>
      <c r="I56" s="128"/>
      <c r="J56" s="409"/>
      <c r="K56" s="46"/>
    </row>
    <row r="57" spans="2:47" s="1" customFormat="1" ht="10.35" customHeight="1">
      <c r="B57" s="42"/>
      <c r="C57" s="43"/>
      <c r="D57" s="43"/>
      <c r="E57" s="43"/>
      <c r="F57" s="43"/>
      <c r="G57" s="43"/>
      <c r="H57" s="43"/>
      <c r="I57" s="128"/>
      <c r="J57" s="43"/>
      <c r="K57" s="46"/>
    </row>
    <row r="58" spans="2:47" s="1" customFormat="1" ht="29.25" customHeight="1">
      <c r="B58" s="42"/>
      <c r="C58" s="154" t="s">
        <v>119</v>
      </c>
      <c r="D58" s="142"/>
      <c r="E58" s="142"/>
      <c r="F58" s="142"/>
      <c r="G58" s="142"/>
      <c r="H58" s="142"/>
      <c r="I58" s="155"/>
      <c r="J58" s="156" t="s">
        <v>120</v>
      </c>
      <c r="K58" s="157"/>
    </row>
    <row r="59" spans="2:47" s="1" customFormat="1" ht="10.35" customHeight="1">
      <c r="B59" s="42"/>
      <c r="C59" s="43"/>
      <c r="D59" s="43"/>
      <c r="E59" s="43"/>
      <c r="F59" s="43"/>
      <c r="G59" s="43"/>
      <c r="H59" s="43"/>
      <c r="I59" s="128"/>
      <c r="J59" s="43"/>
      <c r="K59" s="46"/>
    </row>
    <row r="60" spans="2:47" s="1" customFormat="1" ht="29.25" customHeight="1">
      <c r="B60" s="42"/>
      <c r="C60" s="158" t="s">
        <v>121</v>
      </c>
      <c r="D60" s="43"/>
      <c r="E60" s="43"/>
      <c r="F60" s="43"/>
      <c r="G60" s="43"/>
      <c r="H60" s="43"/>
      <c r="I60" s="128"/>
      <c r="J60" s="138">
        <f>J90</f>
        <v>0</v>
      </c>
      <c r="K60" s="46"/>
      <c r="AU60" s="25" t="s">
        <v>122</v>
      </c>
    </row>
    <row r="61" spans="2:47" s="8" customFormat="1" ht="24.95" customHeight="1">
      <c r="B61" s="159"/>
      <c r="C61" s="160"/>
      <c r="D61" s="161" t="s">
        <v>149</v>
      </c>
      <c r="E61" s="162"/>
      <c r="F61" s="162"/>
      <c r="G61" s="162"/>
      <c r="H61" s="162"/>
      <c r="I61" s="163"/>
      <c r="J61" s="164">
        <f>J91</f>
        <v>0</v>
      </c>
      <c r="K61" s="165"/>
    </row>
    <row r="62" spans="2:47" s="11" customFormat="1" ht="19.899999999999999" customHeight="1">
      <c r="B62" s="208"/>
      <c r="C62" s="209"/>
      <c r="D62" s="210" t="s">
        <v>816</v>
      </c>
      <c r="E62" s="211"/>
      <c r="F62" s="211"/>
      <c r="G62" s="211"/>
      <c r="H62" s="211"/>
      <c r="I62" s="212"/>
      <c r="J62" s="213">
        <f>J92</f>
        <v>0</v>
      </c>
      <c r="K62" s="214"/>
    </row>
    <row r="63" spans="2:47" s="11" customFormat="1" ht="19.899999999999999" customHeight="1">
      <c r="B63" s="208"/>
      <c r="C63" s="209"/>
      <c r="D63" s="210" t="s">
        <v>150</v>
      </c>
      <c r="E63" s="211"/>
      <c r="F63" s="211"/>
      <c r="G63" s="211"/>
      <c r="H63" s="211"/>
      <c r="I63" s="212"/>
      <c r="J63" s="213">
        <f>J130</f>
        <v>0</v>
      </c>
      <c r="K63" s="214"/>
    </row>
    <row r="64" spans="2:47" s="11" customFormat="1" ht="19.899999999999999" customHeight="1">
      <c r="B64" s="208"/>
      <c r="C64" s="209"/>
      <c r="D64" s="210" t="s">
        <v>817</v>
      </c>
      <c r="E64" s="211"/>
      <c r="F64" s="211"/>
      <c r="G64" s="211"/>
      <c r="H64" s="211"/>
      <c r="I64" s="212"/>
      <c r="J64" s="213">
        <f>J136</f>
        <v>0</v>
      </c>
      <c r="K64" s="214"/>
    </row>
    <row r="65" spans="2:12" s="11" customFormat="1" ht="19.899999999999999" customHeight="1">
      <c r="B65" s="208"/>
      <c r="C65" s="209"/>
      <c r="D65" s="210" t="s">
        <v>152</v>
      </c>
      <c r="E65" s="211"/>
      <c r="F65" s="211"/>
      <c r="G65" s="211"/>
      <c r="H65" s="211"/>
      <c r="I65" s="212"/>
      <c r="J65" s="213">
        <f>J157</f>
        <v>0</v>
      </c>
      <c r="K65" s="214"/>
    </row>
    <row r="66" spans="2:12" s="11" customFormat="1" ht="19.899999999999999" customHeight="1">
      <c r="B66" s="208"/>
      <c r="C66" s="209"/>
      <c r="D66" s="210" t="s">
        <v>818</v>
      </c>
      <c r="E66" s="211"/>
      <c r="F66" s="211"/>
      <c r="G66" s="211"/>
      <c r="H66" s="211"/>
      <c r="I66" s="212"/>
      <c r="J66" s="213">
        <f>J166</f>
        <v>0</v>
      </c>
      <c r="K66" s="214"/>
    </row>
    <row r="67" spans="2:12" s="11" customFormat="1" ht="19.899999999999999" customHeight="1">
      <c r="B67" s="208"/>
      <c r="C67" s="209"/>
      <c r="D67" s="210" t="s">
        <v>154</v>
      </c>
      <c r="E67" s="211"/>
      <c r="F67" s="211"/>
      <c r="G67" s="211"/>
      <c r="H67" s="211"/>
      <c r="I67" s="212"/>
      <c r="J67" s="213">
        <f>J184</f>
        <v>0</v>
      </c>
      <c r="K67" s="214"/>
    </row>
    <row r="68" spans="2:12" s="11" customFormat="1" ht="19.899999999999999" customHeight="1">
      <c r="B68" s="208"/>
      <c r="C68" s="209"/>
      <c r="D68" s="210" t="s">
        <v>155</v>
      </c>
      <c r="E68" s="211"/>
      <c r="F68" s="211"/>
      <c r="G68" s="211"/>
      <c r="H68" s="211"/>
      <c r="I68" s="212"/>
      <c r="J68" s="213">
        <f>J195</f>
        <v>0</v>
      </c>
      <c r="K68" s="214"/>
    </row>
    <row r="69" spans="2:12" s="1" customFormat="1" ht="21.75" customHeight="1">
      <c r="B69" s="42"/>
      <c r="C69" s="43"/>
      <c r="D69" s="43"/>
      <c r="E69" s="43"/>
      <c r="F69" s="43"/>
      <c r="G69" s="43"/>
      <c r="H69" s="43"/>
      <c r="I69" s="128"/>
      <c r="J69" s="43"/>
      <c r="K69" s="46"/>
    </row>
    <row r="70" spans="2:12" s="1" customFormat="1" ht="6.95" customHeight="1">
      <c r="B70" s="57"/>
      <c r="C70" s="58"/>
      <c r="D70" s="58"/>
      <c r="E70" s="58"/>
      <c r="F70" s="58"/>
      <c r="G70" s="58"/>
      <c r="H70" s="58"/>
      <c r="I70" s="149"/>
      <c r="J70" s="58"/>
      <c r="K70" s="59"/>
    </row>
    <row r="74" spans="2:12" s="1" customFormat="1" ht="6.95" customHeight="1">
      <c r="B74" s="60"/>
      <c r="C74" s="61"/>
      <c r="D74" s="61"/>
      <c r="E74" s="61"/>
      <c r="F74" s="61"/>
      <c r="G74" s="61"/>
      <c r="H74" s="61"/>
      <c r="I74" s="152"/>
      <c r="J74" s="61"/>
      <c r="K74" s="61"/>
      <c r="L74" s="62"/>
    </row>
    <row r="75" spans="2:12" s="1" customFormat="1" ht="36.950000000000003" customHeight="1">
      <c r="B75" s="42"/>
      <c r="C75" s="63" t="s">
        <v>124</v>
      </c>
      <c r="D75" s="64"/>
      <c r="E75" s="64"/>
      <c r="F75" s="64"/>
      <c r="G75" s="64"/>
      <c r="H75" s="64"/>
      <c r="I75" s="166"/>
      <c r="J75" s="64"/>
      <c r="K75" s="64"/>
      <c r="L75" s="62"/>
    </row>
    <row r="76" spans="2:12" s="1" customFormat="1" ht="6.95" customHeight="1">
      <c r="B76" s="42"/>
      <c r="C76" s="64"/>
      <c r="D76" s="64"/>
      <c r="E76" s="64"/>
      <c r="F76" s="64"/>
      <c r="G76" s="64"/>
      <c r="H76" s="64"/>
      <c r="I76" s="166"/>
      <c r="J76" s="64"/>
      <c r="K76" s="64"/>
      <c r="L76" s="62"/>
    </row>
    <row r="77" spans="2:12" s="1" customFormat="1" ht="14.45" customHeight="1">
      <c r="B77" s="42"/>
      <c r="C77" s="66" t="s">
        <v>18</v>
      </c>
      <c r="D77" s="64"/>
      <c r="E77" s="64"/>
      <c r="F77" s="64"/>
      <c r="G77" s="64"/>
      <c r="H77" s="64"/>
      <c r="I77" s="166"/>
      <c r="J77" s="64"/>
      <c r="K77" s="64"/>
      <c r="L77" s="62"/>
    </row>
    <row r="78" spans="2:12" s="1" customFormat="1" ht="16.5" customHeight="1">
      <c r="B78" s="42"/>
      <c r="C78" s="64"/>
      <c r="D78" s="64"/>
      <c r="E78" s="410" t="str">
        <f>E7</f>
        <v>SOU Opravárenské - rekonstrukce havarijního stavu elektroinstalace v dílnách II.etapa</v>
      </c>
      <c r="F78" s="411"/>
      <c r="G78" s="411"/>
      <c r="H78" s="411"/>
      <c r="I78" s="166"/>
      <c r="J78" s="64"/>
      <c r="K78" s="64"/>
      <c r="L78" s="62"/>
    </row>
    <row r="79" spans="2:12" ht="15">
      <c r="B79" s="29"/>
      <c r="C79" s="66" t="s">
        <v>114</v>
      </c>
      <c r="D79" s="167"/>
      <c r="E79" s="167"/>
      <c r="F79" s="167"/>
      <c r="G79" s="167"/>
      <c r="H79" s="167"/>
      <c r="J79" s="167"/>
      <c r="K79" s="167"/>
      <c r="L79" s="168"/>
    </row>
    <row r="80" spans="2:12" s="1" customFormat="1" ht="28.5" customHeight="1">
      <c r="B80" s="42"/>
      <c r="C80" s="64"/>
      <c r="D80" s="64"/>
      <c r="E80" s="410" t="s">
        <v>812</v>
      </c>
      <c r="F80" s="404"/>
      <c r="G80" s="404"/>
      <c r="H80" s="404"/>
      <c r="I80" s="166"/>
      <c r="J80" s="64"/>
      <c r="K80" s="64"/>
      <c r="L80" s="62"/>
    </row>
    <row r="81" spans="2:65" s="1" customFormat="1" ht="14.45" customHeight="1">
      <c r="B81" s="42"/>
      <c r="C81" s="66" t="s">
        <v>116</v>
      </c>
      <c r="D81" s="64"/>
      <c r="E81" s="64"/>
      <c r="F81" s="64"/>
      <c r="G81" s="64"/>
      <c r="H81" s="64"/>
      <c r="I81" s="166"/>
      <c r="J81" s="64"/>
      <c r="K81" s="64"/>
      <c r="L81" s="62"/>
    </row>
    <row r="82" spans="2:65" s="1" customFormat="1" ht="17.25" customHeight="1">
      <c r="B82" s="42"/>
      <c r="C82" s="64"/>
      <c r="D82" s="64"/>
      <c r="E82" s="372" t="str">
        <f>E11</f>
        <v>ST - STAVEBNÍ PRÁCE PRO VENKOVNÍ KABELOVÉ ROZVODY</v>
      </c>
      <c r="F82" s="404"/>
      <c r="G82" s="404"/>
      <c r="H82" s="404"/>
      <c r="I82" s="166"/>
      <c r="J82" s="64"/>
      <c r="K82" s="64"/>
      <c r="L82" s="62"/>
    </row>
    <row r="83" spans="2:65" s="1" customFormat="1" ht="6.95" customHeight="1">
      <c r="B83" s="42"/>
      <c r="C83" s="64"/>
      <c r="D83" s="64"/>
      <c r="E83" s="64"/>
      <c r="F83" s="64"/>
      <c r="G83" s="64"/>
      <c r="H83" s="64"/>
      <c r="I83" s="166"/>
      <c r="J83" s="64"/>
      <c r="K83" s="64"/>
      <c r="L83" s="62"/>
    </row>
    <row r="84" spans="2:65" s="1" customFormat="1" ht="18" customHeight="1">
      <c r="B84" s="42"/>
      <c r="C84" s="66" t="s">
        <v>23</v>
      </c>
      <c r="D84" s="64"/>
      <c r="E84" s="64"/>
      <c r="F84" s="169" t="str">
        <f>F14</f>
        <v>Králíky</v>
      </c>
      <c r="G84" s="64"/>
      <c r="H84" s="64"/>
      <c r="I84" s="170" t="s">
        <v>25</v>
      </c>
      <c r="J84" s="74" t="str">
        <f>IF(J14="","",J14)</f>
        <v>23. 3. 2018</v>
      </c>
      <c r="K84" s="64"/>
      <c r="L84" s="62"/>
    </row>
    <row r="85" spans="2:65" s="1" customFormat="1" ht="6.95" customHeight="1">
      <c r="B85" s="42"/>
      <c r="C85" s="64"/>
      <c r="D85" s="64"/>
      <c r="E85" s="64"/>
      <c r="F85" s="64"/>
      <c r="G85" s="64"/>
      <c r="H85" s="64"/>
      <c r="I85" s="166"/>
      <c r="J85" s="64"/>
      <c r="K85" s="64"/>
      <c r="L85" s="62"/>
    </row>
    <row r="86" spans="2:65" s="1" customFormat="1" ht="15">
      <c r="B86" s="42"/>
      <c r="C86" s="66" t="s">
        <v>27</v>
      </c>
      <c r="D86" s="64"/>
      <c r="E86" s="64"/>
      <c r="F86" s="169" t="str">
        <f>E17</f>
        <v>Pardubický kraj, Komenského nám. 125,   Pardubice</v>
      </c>
      <c r="G86" s="64"/>
      <c r="H86" s="64"/>
      <c r="I86" s="170" t="s">
        <v>33</v>
      </c>
      <c r="J86" s="169" t="str">
        <f>E23</f>
        <v xml:space="preserve"> </v>
      </c>
      <c r="K86" s="64"/>
      <c r="L86" s="62"/>
    </row>
    <row r="87" spans="2:65" s="1" customFormat="1" ht="14.45" customHeight="1">
      <c r="B87" s="42"/>
      <c r="C87" s="66" t="s">
        <v>31</v>
      </c>
      <c r="D87" s="64"/>
      <c r="E87" s="64"/>
      <c r="F87" s="169" t="str">
        <f>IF(E20="","",E20)</f>
        <v/>
      </c>
      <c r="G87" s="64"/>
      <c r="H87" s="64"/>
      <c r="I87" s="166"/>
      <c r="J87" s="64"/>
      <c r="K87" s="64"/>
      <c r="L87" s="62"/>
    </row>
    <row r="88" spans="2:65" s="1" customFormat="1" ht="10.35" customHeight="1">
      <c r="B88" s="42"/>
      <c r="C88" s="64"/>
      <c r="D88" s="64"/>
      <c r="E88" s="64"/>
      <c r="F88" s="64"/>
      <c r="G88" s="64"/>
      <c r="H88" s="64"/>
      <c r="I88" s="166"/>
      <c r="J88" s="64"/>
      <c r="K88" s="64"/>
      <c r="L88" s="62"/>
    </row>
    <row r="89" spans="2:65" s="9" customFormat="1" ht="29.25" customHeight="1">
      <c r="B89" s="171"/>
      <c r="C89" s="172" t="s">
        <v>125</v>
      </c>
      <c r="D89" s="173" t="s">
        <v>56</v>
      </c>
      <c r="E89" s="173" t="s">
        <v>52</v>
      </c>
      <c r="F89" s="173" t="s">
        <v>126</v>
      </c>
      <c r="G89" s="173" t="s">
        <v>127</v>
      </c>
      <c r="H89" s="173" t="s">
        <v>128</v>
      </c>
      <c r="I89" s="174" t="s">
        <v>129</v>
      </c>
      <c r="J89" s="173" t="s">
        <v>120</v>
      </c>
      <c r="K89" s="175" t="s">
        <v>130</v>
      </c>
      <c r="L89" s="176"/>
      <c r="M89" s="82" t="s">
        <v>131</v>
      </c>
      <c r="N89" s="83" t="s">
        <v>41</v>
      </c>
      <c r="O89" s="83" t="s">
        <v>132</v>
      </c>
      <c r="P89" s="83" t="s">
        <v>133</v>
      </c>
      <c r="Q89" s="83" t="s">
        <v>134</v>
      </c>
      <c r="R89" s="83" t="s">
        <v>135</v>
      </c>
      <c r="S89" s="83" t="s">
        <v>136</v>
      </c>
      <c r="T89" s="84" t="s">
        <v>137</v>
      </c>
    </row>
    <row r="90" spans="2:65" s="1" customFormat="1" ht="29.25" customHeight="1">
      <c r="B90" s="42"/>
      <c r="C90" s="88" t="s">
        <v>121</v>
      </c>
      <c r="D90" s="64"/>
      <c r="E90" s="64"/>
      <c r="F90" s="64"/>
      <c r="G90" s="64"/>
      <c r="H90" s="64"/>
      <c r="I90" s="166"/>
      <c r="J90" s="177">
        <f>BK90</f>
        <v>0</v>
      </c>
      <c r="K90" s="64"/>
      <c r="L90" s="62"/>
      <c r="M90" s="85"/>
      <c r="N90" s="86"/>
      <c r="O90" s="86"/>
      <c r="P90" s="178">
        <f>P91</f>
        <v>0</v>
      </c>
      <c r="Q90" s="86"/>
      <c r="R90" s="178">
        <f>R91</f>
        <v>126.7633134</v>
      </c>
      <c r="S90" s="86"/>
      <c r="T90" s="179">
        <f>T91</f>
        <v>50.377399999999994</v>
      </c>
      <c r="AT90" s="25" t="s">
        <v>70</v>
      </c>
      <c r="AU90" s="25" t="s">
        <v>122</v>
      </c>
      <c r="BK90" s="180">
        <f>BK91</f>
        <v>0</v>
      </c>
    </row>
    <row r="91" spans="2:65" s="10" customFormat="1" ht="37.35" customHeight="1">
      <c r="B91" s="181"/>
      <c r="C91" s="182"/>
      <c r="D91" s="183" t="s">
        <v>70</v>
      </c>
      <c r="E91" s="184" t="s">
        <v>163</v>
      </c>
      <c r="F91" s="184" t="s">
        <v>164</v>
      </c>
      <c r="G91" s="182"/>
      <c r="H91" s="182"/>
      <c r="I91" s="185"/>
      <c r="J91" s="186">
        <f>BK91</f>
        <v>0</v>
      </c>
      <c r="K91" s="182"/>
      <c r="L91" s="187"/>
      <c r="M91" s="188"/>
      <c r="N91" s="189"/>
      <c r="O91" s="189"/>
      <c r="P91" s="190">
        <f>P92+P130+P136+P157+P166+P184+P195</f>
        <v>0</v>
      </c>
      <c r="Q91" s="189"/>
      <c r="R91" s="190">
        <f>R92+R130+R136+R157+R166+R184+R195</f>
        <v>126.7633134</v>
      </c>
      <c r="S91" s="189"/>
      <c r="T91" s="191">
        <f>T92+T130+T136+T157+T166+T184+T195</f>
        <v>50.377399999999994</v>
      </c>
      <c r="AR91" s="192" t="s">
        <v>78</v>
      </c>
      <c r="AT91" s="193" t="s">
        <v>70</v>
      </c>
      <c r="AU91" s="193" t="s">
        <v>71</v>
      </c>
      <c r="AY91" s="192" t="s">
        <v>141</v>
      </c>
      <c r="BK91" s="194">
        <f>BK92+BK130+BK136+BK157+BK166+BK184+BK195</f>
        <v>0</v>
      </c>
    </row>
    <row r="92" spans="2:65" s="10" customFormat="1" ht="19.899999999999999" customHeight="1">
      <c r="B92" s="181"/>
      <c r="C92" s="182"/>
      <c r="D92" s="183" t="s">
        <v>70</v>
      </c>
      <c r="E92" s="215" t="s">
        <v>78</v>
      </c>
      <c r="F92" s="215" t="s">
        <v>819</v>
      </c>
      <c r="G92" s="182"/>
      <c r="H92" s="182"/>
      <c r="I92" s="185"/>
      <c r="J92" s="216">
        <f>BK92</f>
        <v>0</v>
      </c>
      <c r="K92" s="182"/>
      <c r="L92" s="187"/>
      <c r="M92" s="188"/>
      <c r="N92" s="189"/>
      <c r="O92" s="189"/>
      <c r="P92" s="190">
        <f>SUM(P93:P129)</f>
        <v>0</v>
      </c>
      <c r="Q92" s="189"/>
      <c r="R92" s="190">
        <f>SUM(R93:R129)</f>
        <v>37.260389999999994</v>
      </c>
      <c r="S92" s="189"/>
      <c r="T92" s="191">
        <f>SUM(T93:T129)</f>
        <v>48.595999999999997</v>
      </c>
      <c r="AR92" s="192" t="s">
        <v>78</v>
      </c>
      <c r="AT92" s="193" t="s">
        <v>70</v>
      </c>
      <c r="AU92" s="193" t="s">
        <v>78</v>
      </c>
      <c r="AY92" s="192" t="s">
        <v>141</v>
      </c>
      <c r="BK92" s="194">
        <f>SUM(BK93:BK129)</f>
        <v>0</v>
      </c>
    </row>
    <row r="93" spans="2:65" s="1" customFormat="1" ht="16.5" customHeight="1">
      <c r="B93" s="42"/>
      <c r="C93" s="195" t="s">
        <v>78</v>
      </c>
      <c r="D93" s="195" t="s">
        <v>142</v>
      </c>
      <c r="E93" s="196" t="s">
        <v>820</v>
      </c>
      <c r="F93" s="197" t="s">
        <v>821</v>
      </c>
      <c r="G93" s="198" t="s">
        <v>194</v>
      </c>
      <c r="H93" s="199">
        <v>4</v>
      </c>
      <c r="I93" s="200"/>
      <c r="J93" s="201">
        <f>ROUND(I93*H93,2)</f>
        <v>0</v>
      </c>
      <c r="K93" s="197" t="s">
        <v>169</v>
      </c>
      <c r="L93" s="62"/>
      <c r="M93" s="202" t="s">
        <v>21</v>
      </c>
      <c r="N93" s="217" t="s">
        <v>42</v>
      </c>
      <c r="O93" s="43"/>
      <c r="P93" s="218">
        <f>O93*H93</f>
        <v>0</v>
      </c>
      <c r="Q93" s="218">
        <v>0</v>
      </c>
      <c r="R93" s="218">
        <f>Q93*H93</f>
        <v>0</v>
      </c>
      <c r="S93" s="218">
        <v>0.3</v>
      </c>
      <c r="T93" s="219">
        <f>S93*H93</f>
        <v>1.2</v>
      </c>
      <c r="AR93" s="25" t="s">
        <v>170</v>
      </c>
      <c r="AT93" s="25" t="s">
        <v>142</v>
      </c>
      <c r="AU93" s="25" t="s">
        <v>80</v>
      </c>
      <c r="AY93" s="25" t="s">
        <v>141</v>
      </c>
      <c r="BE93" s="207">
        <f>IF(N93="základní",J93,0)</f>
        <v>0</v>
      </c>
      <c r="BF93" s="207">
        <f>IF(N93="snížená",J93,0)</f>
        <v>0</v>
      </c>
      <c r="BG93" s="207">
        <f>IF(N93="zákl. přenesená",J93,0)</f>
        <v>0</v>
      </c>
      <c r="BH93" s="207">
        <f>IF(N93="sníž. přenesená",J93,0)</f>
        <v>0</v>
      </c>
      <c r="BI93" s="207">
        <f>IF(N93="nulová",J93,0)</f>
        <v>0</v>
      </c>
      <c r="BJ93" s="25" t="s">
        <v>78</v>
      </c>
      <c r="BK93" s="207">
        <f>ROUND(I93*H93,2)</f>
        <v>0</v>
      </c>
      <c r="BL93" s="25" t="s">
        <v>170</v>
      </c>
      <c r="BM93" s="25" t="s">
        <v>822</v>
      </c>
    </row>
    <row r="94" spans="2:65" s="13" customFormat="1">
      <c r="B94" s="231"/>
      <c r="C94" s="232"/>
      <c r="D94" s="222" t="s">
        <v>172</v>
      </c>
      <c r="E94" s="233" t="s">
        <v>21</v>
      </c>
      <c r="F94" s="234" t="s">
        <v>170</v>
      </c>
      <c r="G94" s="232"/>
      <c r="H94" s="235">
        <v>4</v>
      </c>
      <c r="I94" s="236"/>
      <c r="J94" s="232"/>
      <c r="K94" s="232"/>
      <c r="L94" s="237"/>
      <c r="M94" s="238"/>
      <c r="N94" s="239"/>
      <c r="O94" s="239"/>
      <c r="P94" s="239"/>
      <c r="Q94" s="239"/>
      <c r="R94" s="239"/>
      <c r="S94" s="239"/>
      <c r="T94" s="240"/>
      <c r="AT94" s="241" t="s">
        <v>172</v>
      </c>
      <c r="AU94" s="241" t="s">
        <v>80</v>
      </c>
      <c r="AV94" s="13" t="s">
        <v>80</v>
      </c>
      <c r="AW94" s="13" t="s">
        <v>35</v>
      </c>
      <c r="AX94" s="13" t="s">
        <v>78</v>
      </c>
      <c r="AY94" s="241" t="s">
        <v>141</v>
      </c>
    </row>
    <row r="95" spans="2:65" s="1" customFormat="1" ht="16.5" customHeight="1">
      <c r="B95" s="42"/>
      <c r="C95" s="195" t="s">
        <v>80</v>
      </c>
      <c r="D95" s="195" t="s">
        <v>142</v>
      </c>
      <c r="E95" s="196" t="s">
        <v>823</v>
      </c>
      <c r="F95" s="197" t="s">
        <v>824</v>
      </c>
      <c r="G95" s="198" t="s">
        <v>194</v>
      </c>
      <c r="H95" s="199">
        <v>54</v>
      </c>
      <c r="I95" s="200"/>
      <c r="J95" s="201">
        <f>ROUND(I95*H95,2)</f>
        <v>0</v>
      </c>
      <c r="K95" s="197" t="s">
        <v>169</v>
      </c>
      <c r="L95" s="62"/>
      <c r="M95" s="202" t="s">
        <v>21</v>
      </c>
      <c r="N95" s="217" t="s">
        <v>42</v>
      </c>
      <c r="O95" s="43"/>
      <c r="P95" s="218">
        <f>O95*H95</f>
        <v>0</v>
      </c>
      <c r="Q95" s="218">
        <v>0</v>
      </c>
      <c r="R95" s="218">
        <f>Q95*H95</f>
        <v>0</v>
      </c>
      <c r="S95" s="218">
        <v>0.44</v>
      </c>
      <c r="T95" s="219">
        <f>S95*H95</f>
        <v>23.76</v>
      </c>
      <c r="AR95" s="25" t="s">
        <v>170</v>
      </c>
      <c r="AT95" s="25" t="s">
        <v>142</v>
      </c>
      <c r="AU95" s="25" t="s">
        <v>80</v>
      </c>
      <c r="AY95" s="25" t="s">
        <v>141</v>
      </c>
      <c r="BE95" s="207">
        <f>IF(N95="základní",J95,0)</f>
        <v>0</v>
      </c>
      <c r="BF95" s="207">
        <f>IF(N95="snížená",J95,0)</f>
        <v>0</v>
      </c>
      <c r="BG95" s="207">
        <f>IF(N95="zákl. přenesená",J95,0)</f>
        <v>0</v>
      </c>
      <c r="BH95" s="207">
        <f>IF(N95="sníž. přenesená",J95,0)</f>
        <v>0</v>
      </c>
      <c r="BI95" s="207">
        <f>IF(N95="nulová",J95,0)</f>
        <v>0</v>
      </c>
      <c r="BJ95" s="25" t="s">
        <v>78</v>
      </c>
      <c r="BK95" s="207">
        <f>ROUND(I95*H95,2)</f>
        <v>0</v>
      </c>
      <c r="BL95" s="25" t="s">
        <v>170</v>
      </c>
      <c r="BM95" s="25" t="s">
        <v>825</v>
      </c>
    </row>
    <row r="96" spans="2:65" s="13" customFormat="1">
      <c r="B96" s="231"/>
      <c r="C96" s="232"/>
      <c r="D96" s="222" t="s">
        <v>172</v>
      </c>
      <c r="E96" s="233" t="s">
        <v>21</v>
      </c>
      <c r="F96" s="234" t="s">
        <v>826</v>
      </c>
      <c r="G96" s="232"/>
      <c r="H96" s="235">
        <v>36</v>
      </c>
      <c r="I96" s="236"/>
      <c r="J96" s="232"/>
      <c r="K96" s="232"/>
      <c r="L96" s="237"/>
      <c r="M96" s="238"/>
      <c r="N96" s="239"/>
      <c r="O96" s="239"/>
      <c r="P96" s="239"/>
      <c r="Q96" s="239"/>
      <c r="R96" s="239"/>
      <c r="S96" s="239"/>
      <c r="T96" s="240"/>
      <c r="AT96" s="241" t="s">
        <v>172</v>
      </c>
      <c r="AU96" s="241" t="s">
        <v>80</v>
      </c>
      <c r="AV96" s="13" t="s">
        <v>80</v>
      </c>
      <c r="AW96" s="13" t="s">
        <v>35</v>
      </c>
      <c r="AX96" s="13" t="s">
        <v>71</v>
      </c>
      <c r="AY96" s="241" t="s">
        <v>141</v>
      </c>
    </row>
    <row r="97" spans="2:65" s="13" customFormat="1">
      <c r="B97" s="231"/>
      <c r="C97" s="232"/>
      <c r="D97" s="222" t="s">
        <v>172</v>
      </c>
      <c r="E97" s="233" t="s">
        <v>21</v>
      </c>
      <c r="F97" s="234" t="s">
        <v>827</v>
      </c>
      <c r="G97" s="232"/>
      <c r="H97" s="235">
        <v>18</v>
      </c>
      <c r="I97" s="236"/>
      <c r="J97" s="232"/>
      <c r="K97" s="232"/>
      <c r="L97" s="237"/>
      <c r="M97" s="238"/>
      <c r="N97" s="239"/>
      <c r="O97" s="239"/>
      <c r="P97" s="239"/>
      <c r="Q97" s="239"/>
      <c r="R97" s="239"/>
      <c r="S97" s="239"/>
      <c r="T97" s="240"/>
      <c r="AT97" s="241" t="s">
        <v>172</v>
      </c>
      <c r="AU97" s="241" t="s">
        <v>80</v>
      </c>
      <c r="AV97" s="13" t="s">
        <v>80</v>
      </c>
      <c r="AW97" s="13" t="s">
        <v>35</v>
      </c>
      <c r="AX97" s="13" t="s">
        <v>71</v>
      </c>
      <c r="AY97" s="241" t="s">
        <v>141</v>
      </c>
    </row>
    <row r="98" spans="2:65" s="14" customFormat="1">
      <c r="B98" s="242"/>
      <c r="C98" s="243"/>
      <c r="D98" s="222" t="s">
        <v>172</v>
      </c>
      <c r="E98" s="244" t="s">
        <v>21</v>
      </c>
      <c r="F98" s="245" t="s">
        <v>176</v>
      </c>
      <c r="G98" s="243"/>
      <c r="H98" s="246">
        <v>54</v>
      </c>
      <c r="I98" s="247"/>
      <c r="J98" s="243"/>
      <c r="K98" s="243"/>
      <c r="L98" s="248"/>
      <c r="M98" s="249"/>
      <c r="N98" s="250"/>
      <c r="O98" s="250"/>
      <c r="P98" s="250"/>
      <c r="Q98" s="250"/>
      <c r="R98" s="250"/>
      <c r="S98" s="250"/>
      <c r="T98" s="251"/>
      <c r="AT98" s="252" t="s">
        <v>172</v>
      </c>
      <c r="AU98" s="252" t="s">
        <v>80</v>
      </c>
      <c r="AV98" s="14" t="s">
        <v>170</v>
      </c>
      <c r="AW98" s="14" t="s">
        <v>35</v>
      </c>
      <c r="AX98" s="14" t="s">
        <v>78</v>
      </c>
      <c r="AY98" s="252" t="s">
        <v>141</v>
      </c>
    </row>
    <row r="99" spans="2:65" s="1" customFormat="1" ht="16.5" customHeight="1">
      <c r="B99" s="42"/>
      <c r="C99" s="195" t="s">
        <v>140</v>
      </c>
      <c r="D99" s="195" t="s">
        <v>142</v>
      </c>
      <c r="E99" s="196" t="s">
        <v>828</v>
      </c>
      <c r="F99" s="197" t="s">
        <v>829</v>
      </c>
      <c r="G99" s="198" t="s">
        <v>194</v>
      </c>
      <c r="H99" s="199">
        <v>18</v>
      </c>
      <c r="I99" s="200"/>
      <c r="J99" s="201">
        <f>ROUND(I99*H99,2)</f>
        <v>0</v>
      </c>
      <c r="K99" s="197" t="s">
        <v>169</v>
      </c>
      <c r="L99" s="62"/>
      <c r="M99" s="202" t="s">
        <v>21</v>
      </c>
      <c r="N99" s="217" t="s">
        <v>42</v>
      </c>
      <c r="O99" s="43"/>
      <c r="P99" s="218">
        <f>O99*H99</f>
        <v>0</v>
      </c>
      <c r="Q99" s="218">
        <v>0</v>
      </c>
      <c r="R99" s="218">
        <f>Q99*H99</f>
        <v>0</v>
      </c>
      <c r="S99" s="218">
        <v>0.63</v>
      </c>
      <c r="T99" s="219">
        <f>S99*H99</f>
        <v>11.34</v>
      </c>
      <c r="AR99" s="25" t="s">
        <v>170</v>
      </c>
      <c r="AT99" s="25" t="s">
        <v>142</v>
      </c>
      <c r="AU99" s="25" t="s">
        <v>80</v>
      </c>
      <c r="AY99" s="25" t="s">
        <v>141</v>
      </c>
      <c r="BE99" s="207">
        <f>IF(N99="základní",J99,0)</f>
        <v>0</v>
      </c>
      <c r="BF99" s="207">
        <f>IF(N99="snížená",J99,0)</f>
        <v>0</v>
      </c>
      <c r="BG99" s="207">
        <f>IF(N99="zákl. přenesená",J99,0)</f>
        <v>0</v>
      </c>
      <c r="BH99" s="207">
        <f>IF(N99="sníž. přenesená",J99,0)</f>
        <v>0</v>
      </c>
      <c r="BI99" s="207">
        <f>IF(N99="nulová",J99,0)</f>
        <v>0</v>
      </c>
      <c r="BJ99" s="25" t="s">
        <v>78</v>
      </c>
      <c r="BK99" s="207">
        <f>ROUND(I99*H99,2)</f>
        <v>0</v>
      </c>
      <c r="BL99" s="25" t="s">
        <v>170</v>
      </c>
      <c r="BM99" s="25" t="s">
        <v>830</v>
      </c>
    </row>
    <row r="100" spans="2:65" s="13" customFormat="1">
      <c r="B100" s="231"/>
      <c r="C100" s="232"/>
      <c r="D100" s="222" t="s">
        <v>172</v>
      </c>
      <c r="E100" s="233" t="s">
        <v>21</v>
      </c>
      <c r="F100" s="234" t="s">
        <v>831</v>
      </c>
      <c r="G100" s="232"/>
      <c r="H100" s="235">
        <v>18</v>
      </c>
      <c r="I100" s="236"/>
      <c r="J100" s="232"/>
      <c r="K100" s="232"/>
      <c r="L100" s="237"/>
      <c r="M100" s="238"/>
      <c r="N100" s="239"/>
      <c r="O100" s="239"/>
      <c r="P100" s="239"/>
      <c r="Q100" s="239"/>
      <c r="R100" s="239"/>
      <c r="S100" s="239"/>
      <c r="T100" s="240"/>
      <c r="AT100" s="241" t="s">
        <v>172</v>
      </c>
      <c r="AU100" s="241" t="s">
        <v>80</v>
      </c>
      <c r="AV100" s="13" t="s">
        <v>80</v>
      </c>
      <c r="AW100" s="13" t="s">
        <v>35</v>
      </c>
      <c r="AX100" s="13" t="s">
        <v>78</v>
      </c>
      <c r="AY100" s="241" t="s">
        <v>141</v>
      </c>
    </row>
    <row r="101" spans="2:65" s="1" customFormat="1" ht="16.5" customHeight="1">
      <c r="B101" s="42"/>
      <c r="C101" s="195" t="s">
        <v>170</v>
      </c>
      <c r="D101" s="195" t="s">
        <v>142</v>
      </c>
      <c r="E101" s="196" t="s">
        <v>832</v>
      </c>
      <c r="F101" s="197" t="s">
        <v>833</v>
      </c>
      <c r="G101" s="198" t="s">
        <v>194</v>
      </c>
      <c r="H101" s="199">
        <v>36</v>
      </c>
      <c r="I101" s="200"/>
      <c r="J101" s="201">
        <f>ROUND(I101*H101,2)</f>
        <v>0</v>
      </c>
      <c r="K101" s="197" t="s">
        <v>169</v>
      </c>
      <c r="L101" s="62"/>
      <c r="M101" s="202" t="s">
        <v>21</v>
      </c>
      <c r="N101" s="217" t="s">
        <v>42</v>
      </c>
      <c r="O101" s="43"/>
      <c r="P101" s="218">
        <f>O101*H101</f>
        <v>0</v>
      </c>
      <c r="Q101" s="218">
        <v>0</v>
      </c>
      <c r="R101" s="218">
        <f>Q101*H101</f>
        <v>0</v>
      </c>
      <c r="S101" s="218">
        <v>0.316</v>
      </c>
      <c r="T101" s="219">
        <f>S101*H101</f>
        <v>11.375999999999999</v>
      </c>
      <c r="AR101" s="25" t="s">
        <v>170</v>
      </c>
      <c r="AT101" s="25" t="s">
        <v>142</v>
      </c>
      <c r="AU101" s="25" t="s">
        <v>80</v>
      </c>
      <c r="AY101" s="25" t="s">
        <v>141</v>
      </c>
      <c r="BE101" s="207">
        <f>IF(N101="základní",J101,0)</f>
        <v>0</v>
      </c>
      <c r="BF101" s="207">
        <f>IF(N101="snížená",J101,0)</f>
        <v>0</v>
      </c>
      <c r="BG101" s="207">
        <f>IF(N101="zákl. přenesená",J101,0)</f>
        <v>0</v>
      </c>
      <c r="BH101" s="207">
        <f>IF(N101="sníž. přenesená",J101,0)</f>
        <v>0</v>
      </c>
      <c r="BI101" s="207">
        <f>IF(N101="nulová",J101,0)</f>
        <v>0</v>
      </c>
      <c r="BJ101" s="25" t="s">
        <v>78</v>
      </c>
      <c r="BK101" s="207">
        <f>ROUND(I101*H101,2)</f>
        <v>0</v>
      </c>
      <c r="BL101" s="25" t="s">
        <v>170</v>
      </c>
      <c r="BM101" s="25" t="s">
        <v>834</v>
      </c>
    </row>
    <row r="102" spans="2:65" s="13" customFormat="1">
      <c r="B102" s="231"/>
      <c r="C102" s="232"/>
      <c r="D102" s="222" t="s">
        <v>172</v>
      </c>
      <c r="E102" s="233" t="s">
        <v>21</v>
      </c>
      <c r="F102" s="234" t="s">
        <v>835</v>
      </c>
      <c r="G102" s="232"/>
      <c r="H102" s="235">
        <v>36</v>
      </c>
      <c r="I102" s="236"/>
      <c r="J102" s="232"/>
      <c r="K102" s="232"/>
      <c r="L102" s="237"/>
      <c r="M102" s="238"/>
      <c r="N102" s="239"/>
      <c r="O102" s="239"/>
      <c r="P102" s="239"/>
      <c r="Q102" s="239"/>
      <c r="R102" s="239"/>
      <c r="S102" s="239"/>
      <c r="T102" s="240"/>
      <c r="AT102" s="241" t="s">
        <v>172</v>
      </c>
      <c r="AU102" s="241" t="s">
        <v>80</v>
      </c>
      <c r="AV102" s="13" t="s">
        <v>80</v>
      </c>
      <c r="AW102" s="13" t="s">
        <v>35</v>
      </c>
      <c r="AX102" s="13" t="s">
        <v>78</v>
      </c>
      <c r="AY102" s="241" t="s">
        <v>141</v>
      </c>
    </row>
    <row r="103" spans="2:65" s="1" customFormat="1" ht="16.5" customHeight="1">
      <c r="B103" s="42"/>
      <c r="C103" s="195" t="s">
        <v>197</v>
      </c>
      <c r="D103" s="195" t="s">
        <v>142</v>
      </c>
      <c r="E103" s="196" t="s">
        <v>836</v>
      </c>
      <c r="F103" s="197" t="s">
        <v>837</v>
      </c>
      <c r="G103" s="198" t="s">
        <v>194</v>
      </c>
      <c r="H103" s="199">
        <v>30</v>
      </c>
      <c r="I103" s="200"/>
      <c r="J103" s="201">
        <f>ROUND(I103*H103,2)</f>
        <v>0</v>
      </c>
      <c r="K103" s="197" t="s">
        <v>169</v>
      </c>
      <c r="L103" s="62"/>
      <c r="M103" s="202" t="s">
        <v>21</v>
      </c>
      <c r="N103" s="217" t="s">
        <v>42</v>
      </c>
      <c r="O103" s="43"/>
      <c r="P103" s="218">
        <f>O103*H103</f>
        <v>0</v>
      </c>
      <c r="Q103" s="218">
        <v>0</v>
      </c>
      <c r="R103" s="218">
        <f>Q103*H103</f>
        <v>0</v>
      </c>
      <c r="S103" s="218">
        <v>0</v>
      </c>
      <c r="T103" s="219">
        <f>S103*H103</f>
        <v>0</v>
      </c>
      <c r="AR103" s="25" t="s">
        <v>170</v>
      </c>
      <c r="AT103" s="25" t="s">
        <v>142</v>
      </c>
      <c r="AU103" s="25" t="s">
        <v>80</v>
      </c>
      <c r="AY103" s="25" t="s">
        <v>141</v>
      </c>
      <c r="BE103" s="207">
        <f>IF(N103="základní",J103,0)</f>
        <v>0</v>
      </c>
      <c r="BF103" s="207">
        <f>IF(N103="snížená",J103,0)</f>
        <v>0</v>
      </c>
      <c r="BG103" s="207">
        <f>IF(N103="zákl. přenesená",J103,0)</f>
        <v>0</v>
      </c>
      <c r="BH103" s="207">
        <f>IF(N103="sníž. přenesená",J103,0)</f>
        <v>0</v>
      </c>
      <c r="BI103" s="207">
        <f>IF(N103="nulová",J103,0)</f>
        <v>0</v>
      </c>
      <c r="BJ103" s="25" t="s">
        <v>78</v>
      </c>
      <c r="BK103" s="207">
        <f>ROUND(I103*H103,2)</f>
        <v>0</v>
      </c>
      <c r="BL103" s="25" t="s">
        <v>170</v>
      </c>
      <c r="BM103" s="25" t="s">
        <v>838</v>
      </c>
    </row>
    <row r="104" spans="2:65" s="13" customFormat="1">
      <c r="B104" s="231"/>
      <c r="C104" s="232"/>
      <c r="D104" s="222" t="s">
        <v>172</v>
      </c>
      <c r="E104" s="233" t="s">
        <v>21</v>
      </c>
      <c r="F104" s="234" t="s">
        <v>403</v>
      </c>
      <c r="G104" s="232"/>
      <c r="H104" s="235">
        <v>30</v>
      </c>
      <c r="I104" s="236"/>
      <c r="J104" s="232"/>
      <c r="K104" s="232"/>
      <c r="L104" s="237"/>
      <c r="M104" s="238"/>
      <c r="N104" s="239"/>
      <c r="O104" s="239"/>
      <c r="P104" s="239"/>
      <c r="Q104" s="239"/>
      <c r="R104" s="239"/>
      <c r="S104" s="239"/>
      <c r="T104" s="240"/>
      <c r="AT104" s="241" t="s">
        <v>172</v>
      </c>
      <c r="AU104" s="241" t="s">
        <v>80</v>
      </c>
      <c r="AV104" s="13" t="s">
        <v>80</v>
      </c>
      <c r="AW104" s="13" t="s">
        <v>35</v>
      </c>
      <c r="AX104" s="13" t="s">
        <v>78</v>
      </c>
      <c r="AY104" s="241" t="s">
        <v>141</v>
      </c>
    </row>
    <row r="105" spans="2:65" s="1" customFormat="1" ht="16.5" customHeight="1">
      <c r="B105" s="42"/>
      <c r="C105" s="195" t="s">
        <v>190</v>
      </c>
      <c r="D105" s="195" t="s">
        <v>142</v>
      </c>
      <c r="E105" s="196" t="s">
        <v>839</v>
      </c>
      <c r="F105" s="197" t="s">
        <v>840</v>
      </c>
      <c r="G105" s="198" t="s">
        <v>417</v>
      </c>
      <c r="H105" s="199">
        <v>4</v>
      </c>
      <c r="I105" s="200"/>
      <c r="J105" s="201">
        <f t="shared" ref="J105:J112" si="0">ROUND(I105*H105,2)</f>
        <v>0</v>
      </c>
      <c r="K105" s="197" t="s">
        <v>169</v>
      </c>
      <c r="L105" s="62"/>
      <c r="M105" s="202" t="s">
        <v>21</v>
      </c>
      <c r="N105" s="217" t="s">
        <v>42</v>
      </c>
      <c r="O105" s="43"/>
      <c r="P105" s="218">
        <f t="shared" ref="P105:P112" si="1">O105*H105</f>
        <v>0</v>
      </c>
      <c r="Q105" s="218">
        <v>0</v>
      </c>
      <c r="R105" s="218">
        <f t="shared" ref="R105:R112" si="2">Q105*H105</f>
        <v>0</v>
      </c>
      <c r="S105" s="218">
        <v>0.23</v>
      </c>
      <c r="T105" s="219">
        <f t="shared" ref="T105:T112" si="3">S105*H105</f>
        <v>0.92</v>
      </c>
      <c r="AR105" s="25" t="s">
        <v>170</v>
      </c>
      <c r="AT105" s="25" t="s">
        <v>142</v>
      </c>
      <c r="AU105" s="25" t="s">
        <v>80</v>
      </c>
      <c r="AY105" s="25" t="s">
        <v>141</v>
      </c>
      <c r="BE105" s="207">
        <f t="shared" ref="BE105:BE112" si="4">IF(N105="základní",J105,0)</f>
        <v>0</v>
      </c>
      <c r="BF105" s="207">
        <f t="shared" ref="BF105:BF112" si="5">IF(N105="snížená",J105,0)</f>
        <v>0</v>
      </c>
      <c r="BG105" s="207">
        <f t="shared" ref="BG105:BG112" si="6">IF(N105="zákl. přenesená",J105,0)</f>
        <v>0</v>
      </c>
      <c r="BH105" s="207">
        <f t="shared" ref="BH105:BH112" si="7">IF(N105="sníž. přenesená",J105,0)</f>
        <v>0</v>
      </c>
      <c r="BI105" s="207">
        <f t="shared" ref="BI105:BI112" si="8">IF(N105="nulová",J105,0)</f>
        <v>0</v>
      </c>
      <c r="BJ105" s="25" t="s">
        <v>78</v>
      </c>
      <c r="BK105" s="207">
        <f t="shared" ref="BK105:BK112" si="9">ROUND(I105*H105,2)</f>
        <v>0</v>
      </c>
      <c r="BL105" s="25" t="s">
        <v>170</v>
      </c>
      <c r="BM105" s="25" t="s">
        <v>841</v>
      </c>
    </row>
    <row r="106" spans="2:65" s="1" customFormat="1" ht="25.5" customHeight="1">
      <c r="B106" s="42"/>
      <c r="C106" s="195" t="s">
        <v>206</v>
      </c>
      <c r="D106" s="195" t="s">
        <v>142</v>
      </c>
      <c r="E106" s="196" t="s">
        <v>842</v>
      </c>
      <c r="F106" s="197" t="s">
        <v>843</v>
      </c>
      <c r="G106" s="198" t="s">
        <v>168</v>
      </c>
      <c r="H106" s="199">
        <v>2</v>
      </c>
      <c r="I106" s="200"/>
      <c r="J106" s="201">
        <f t="shared" si="0"/>
        <v>0</v>
      </c>
      <c r="K106" s="197" t="s">
        <v>169</v>
      </c>
      <c r="L106" s="62"/>
      <c r="M106" s="202" t="s">
        <v>21</v>
      </c>
      <c r="N106" s="217" t="s">
        <v>42</v>
      </c>
      <c r="O106" s="43"/>
      <c r="P106" s="218">
        <f t="shared" si="1"/>
        <v>0</v>
      </c>
      <c r="Q106" s="218">
        <v>6.4999999999999997E-4</v>
      </c>
      <c r="R106" s="218">
        <f t="shared" si="2"/>
        <v>1.2999999999999999E-3</v>
      </c>
      <c r="S106" s="218">
        <v>0</v>
      </c>
      <c r="T106" s="219">
        <f t="shared" si="3"/>
        <v>0</v>
      </c>
      <c r="AR106" s="25" t="s">
        <v>170</v>
      </c>
      <c r="AT106" s="25" t="s">
        <v>142</v>
      </c>
      <c r="AU106" s="25" t="s">
        <v>80</v>
      </c>
      <c r="AY106" s="25" t="s">
        <v>141</v>
      </c>
      <c r="BE106" s="207">
        <f t="shared" si="4"/>
        <v>0</v>
      </c>
      <c r="BF106" s="207">
        <f t="shared" si="5"/>
        <v>0</v>
      </c>
      <c r="BG106" s="207">
        <f t="shared" si="6"/>
        <v>0</v>
      </c>
      <c r="BH106" s="207">
        <f t="shared" si="7"/>
        <v>0</v>
      </c>
      <c r="BI106" s="207">
        <f t="shared" si="8"/>
        <v>0</v>
      </c>
      <c r="BJ106" s="25" t="s">
        <v>78</v>
      </c>
      <c r="BK106" s="207">
        <f t="shared" si="9"/>
        <v>0</v>
      </c>
      <c r="BL106" s="25" t="s">
        <v>170</v>
      </c>
      <c r="BM106" s="25" t="s">
        <v>844</v>
      </c>
    </row>
    <row r="107" spans="2:65" s="1" customFormat="1" ht="25.5" customHeight="1">
      <c r="B107" s="42"/>
      <c r="C107" s="195" t="s">
        <v>211</v>
      </c>
      <c r="D107" s="195" t="s">
        <v>142</v>
      </c>
      <c r="E107" s="196" t="s">
        <v>845</v>
      </c>
      <c r="F107" s="197" t="s">
        <v>846</v>
      </c>
      <c r="G107" s="198" t="s">
        <v>168</v>
      </c>
      <c r="H107" s="199">
        <v>2</v>
      </c>
      <c r="I107" s="200"/>
      <c r="J107" s="201">
        <f t="shared" si="0"/>
        <v>0</v>
      </c>
      <c r="K107" s="197" t="s">
        <v>169</v>
      </c>
      <c r="L107" s="62"/>
      <c r="M107" s="202" t="s">
        <v>21</v>
      </c>
      <c r="N107" s="217" t="s">
        <v>42</v>
      </c>
      <c r="O107" s="43"/>
      <c r="P107" s="218">
        <f t="shared" si="1"/>
        <v>0</v>
      </c>
      <c r="Q107" s="218">
        <v>0</v>
      </c>
      <c r="R107" s="218">
        <f t="shared" si="2"/>
        <v>0</v>
      </c>
      <c r="S107" s="218">
        <v>0</v>
      </c>
      <c r="T107" s="219">
        <f t="shared" si="3"/>
        <v>0</v>
      </c>
      <c r="AR107" s="25" t="s">
        <v>170</v>
      </c>
      <c r="AT107" s="25" t="s">
        <v>142</v>
      </c>
      <c r="AU107" s="25" t="s">
        <v>80</v>
      </c>
      <c r="AY107" s="25" t="s">
        <v>141</v>
      </c>
      <c r="BE107" s="207">
        <f t="shared" si="4"/>
        <v>0</v>
      </c>
      <c r="BF107" s="207">
        <f t="shared" si="5"/>
        <v>0</v>
      </c>
      <c r="BG107" s="207">
        <f t="shared" si="6"/>
        <v>0</v>
      </c>
      <c r="BH107" s="207">
        <f t="shared" si="7"/>
        <v>0</v>
      </c>
      <c r="BI107" s="207">
        <f t="shared" si="8"/>
        <v>0</v>
      </c>
      <c r="BJ107" s="25" t="s">
        <v>78</v>
      </c>
      <c r="BK107" s="207">
        <f t="shared" si="9"/>
        <v>0</v>
      </c>
      <c r="BL107" s="25" t="s">
        <v>170</v>
      </c>
      <c r="BM107" s="25" t="s">
        <v>847</v>
      </c>
    </row>
    <row r="108" spans="2:65" s="1" customFormat="1" ht="16.5" customHeight="1">
      <c r="B108" s="42"/>
      <c r="C108" s="195" t="s">
        <v>216</v>
      </c>
      <c r="D108" s="195" t="s">
        <v>142</v>
      </c>
      <c r="E108" s="196" t="s">
        <v>848</v>
      </c>
      <c r="F108" s="197" t="s">
        <v>849</v>
      </c>
      <c r="G108" s="198" t="s">
        <v>194</v>
      </c>
      <c r="H108" s="199">
        <v>2</v>
      </c>
      <c r="I108" s="200"/>
      <c r="J108" s="201">
        <f t="shared" si="0"/>
        <v>0</v>
      </c>
      <c r="K108" s="197" t="s">
        <v>169</v>
      </c>
      <c r="L108" s="62"/>
      <c r="M108" s="202" t="s">
        <v>21</v>
      </c>
      <c r="N108" s="217" t="s">
        <v>42</v>
      </c>
      <c r="O108" s="43"/>
      <c r="P108" s="218">
        <f t="shared" si="1"/>
        <v>0</v>
      </c>
      <c r="Q108" s="218">
        <v>6.4000000000000005E-4</v>
      </c>
      <c r="R108" s="218">
        <f t="shared" si="2"/>
        <v>1.2800000000000001E-3</v>
      </c>
      <c r="S108" s="218">
        <v>0</v>
      </c>
      <c r="T108" s="219">
        <f t="shared" si="3"/>
        <v>0</v>
      </c>
      <c r="AR108" s="25" t="s">
        <v>170</v>
      </c>
      <c r="AT108" s="25" t="s">
        <v>142</v>
      </c>
      <c r="AU108" s="25" t="s">
        <v>80</v>
      </c>
      <c r="AY108" s="25" t="s">
        <v>141</v>
      </c>
      <c r="BE108" s="207">
        <f t="shared" si="4"/>
        <v>0</v>
      </c>
      <c r="BF108" s="207">
        <f t="shared" si="5"/>
        <v>0</v>
      </c>
      <c r="BG108" s="207">
        <f t="shared" si="6"/>
        <v>0</v>
      </c>
      <c r="BH108" s="207">
        <f t="shared" si="7"/>
        <v>0</v>
      </c>
      <c r="BI108" s="207">
        <f t="shared" si="8"/>
        <v>0</v>
      </c>
      <c r="BJ108" s="25" t="s">
        <v>78</v>
      </c>
      <c r="BK108" s="207">
        <f t="shared" si="9"/>
        <v>0</v>
      </c>
      <c r="BL108" s="25" t="s">
        <v>170</v>
      </c>
      <c r="BM108" s="25" t="s">
        <v>850</v>
      </c>
    </row>
    <row r="109" spans="2:65" s="1" customFormat="1" ht="16.5" customHeight="1">
      <c r="B109" s="42"/>
      <c r="C109" s="195" t="s">
        <v>222</v>
      </c>
      <c r="D109" s="195" t="s">
        <v>142</v>
      </c>
      <c r="E109" s="196" t="s">
        <v>851</v>
      </c>
      <c r="F109" s="197" t="s">
        <v>852</v>
      </c>
      <c r="G109" s="198" t="s">
        <v>194</v>
      </c>
      <c r="H109" s="199">
        <v>2</v>
      </c>
      <c r="I109" s="200"/>
      <c r="J109" s="201">
        <f t="shared" si="0"/>
        <v>0</v>
      </c>
      <c r="K109" s="197" t="s">
        <v>169</v>
      </c>
      <c r="L109" s="62"/>
      <c r="M109" s="202" t="s">
        <v>21</v>
      </c>
      <c r="N109" s="217" t="s">
        <v>42</v>
      </c>
      <c r="O109" s="43"/>
      <c r="P109" s="218">
        <f t="shared" si="1"/>
        <v>0</v>
      </c>
      <c r="Q109" s="218">
        <v>0</v>
      </c>
      <c r="R109" s="218">
        <f t="shared" si="2"/>
        <v>0</v>
      </c>
      <c r="S109" s="218">
        <v>0</v>
      </c>
      <c r="T109" s="219">
        <f t="shared" si="3"/>
        <v>0</v>
      </c>
      <c r="AR109" s="25" t="s">
        <v>170</v>
      </c>
      <c r="AT109" s="25" t="s">
        <v>142</v>
      </c>
      <c r="AU109" s="25" t="s">
        <v>80</v>
      </c>
      <c r="AY109" s="25" t="s">
        <v>141</v>
      </c>
      <c r="BE109" s="207">
        <f t="shared" si="4"/>
        <v>0</v>
      </c>
      <c r="BF109" s="207">
        <f t="shared" si="5"/>
        <v>0</v>
      </c>
      <c r="BG109" s="207">
        <f t="shared" si="6"/>
        <v>0</v>
      </c>
      <c r="BH109" s="207">
        <f t="shared" si="7"/>
        <v>0</v>
      </c>
      <c r="BI109" s="207">
        <f t="shared" si="8"/>
        <v>0</v>
      </c>
      <c r="BJ109" s="25" t="s">
        <v>78</v>
      </c>
      <c r="BK109" s="207">
        <f t="shared" si="9"/>
        <v>0</v>
      </c>
      <c r="BL109" s="25" t="s">
        <v>170</v>
      </c>
      <c r="BM109" s="25" t="s">
        <v>853</v>
      </c>
    </row>
    <row r="110" spans="2:65" s="1" customFormat="1" ht="16.5" customHeight="1">
      <c r="B110" s="42"/>
      <c r="C110" s="195" t="s">
        <v>294</v>
      </c>
      <c r="D110" s="195" t="s">
        <v>142</v>
      </c>
      <c r="E110" s="196" t="s">
        <v>854</v>
      </c>
      <c r="F110" s="197" t="s">
        <v>855</v>
      </c>
      <c r="G110" s="198" t="s">
        <v>417</v>
      </c>
      <c r="H110" s="199">
        <v>49</v>
      </c>
      <c r="I110" s="200"/>
      <c r="J110" s="201">
        <f t="shared" si="0"/>
        <v>0</v>
      </c>
      <c r="K110" s="197" t="s">
        <v>169</v>
      </c>
      <c r="L110" s="62"/>
      <c r="M110" s="202" t="s">
        <v>21</v>
      </c>
      <c r="N110" s="217" t="s">
        <v>42</v>
      </c>
      <c r="O110" s="43"/>
      <c r="P110" s="218">
        <f t="shared" si="1"/>
        <v>0</v>
      </c>
      <c r="Q110" s="218">
        <v>5.5000000000000003E-4</v>
      </c>
      <c r="R110" s="218">
        <f t="shared" si="2"/>
        <v>2.6950000000000002E-2</v>
      </c>
      <c r="S110" s="218">
        <v>0</v>
      </c>
      <c r="T110" s="219">
        <f t="shared" si="3"/>
        <v>0</v>
      </c>
      <c r="AR110" s="25" t="s">
        <v>170</v>
      </c>
      <c r="AT110" s="25" t="s">
        <v>142</v>
      </c>
      <c r="AU110" s="25" t="s">
        <v>80</v>
      </c>
      <c r="AY110" s="25" t="s">
        <v>141</v>
      </c>
      <c r="BE110" s="207">
        <f t="shared" si="4"/>
        <v>0</v>
      </c>
      <c r="BF110" s="207">
        <f t="shared" si="5"/>
        <v>0</v>
      </c>
      <c r="BG110" s="207">
        <f t="shared" si="6"/>
        <v>0</v>
      </c>
      <c r="BH110" s="207">
        <f t="shared" si="7"/>
        <v>0</v>
      </c>
      <c r="BI110" s="207">
        <f t="shared" si="8"/>
        <v>0</v>
      </c>
      <c r="BJ110" s="25" t="s">
        <v>78</v>
      </c>
      <c r="BK110" s="207">
        <f t="shared" si="9"/>
        <v>0</v>
      </c>
      <c r="BL110" s="25" t="s">
        <v>170</v>
      </c>
      <c r="BM110" s="25" t="s">
        <v>856</v>
      </c>
    </row>
    <row r="111" spans="2:65" s="1" customFormat="1" ht="16.5" customHeight="1">
      <c r="B111" s="42"/>
      <c r="C111" s="195" t="s">
        <v>299</v>
      </c>
      <c r="D111" s="195" t="s">
        <v>142</v>
      </c>
      <c r="E111" s="196" t="s">
        <v>857</v>
      </c>
      <c r="F111" s="197" t="s">
        <v>858</v>
      </c>
      <c r="G111" s="198" t="s">
        <v>417</v>
      </c>
      <c r="H111" s="199">
        <v>49</v>
      </c>
      <c r="I111" s="200"/>
      <c r="J111" s="201">
        <f t="shared" si="0"/>
        <v>0</v>
      </c>
      <c r="K111" s="197" t="s">
        <v>169</v>
      </c>
      <c r="L111" s="62"/>
      <c r="M111" s="202" t="s">
        <v>21</v>
      </c>
      <c r="N111" s="217" t="s">
        <v>42</v>
      </c>
      <c r="O111" s="43"/>
      <c r="P111" s="218">
        <f t="shared" si="1"/>
        <v>0</v>
      </c>
      <c r="Q111" s="218">
        <v>0</v>
      </c>
      <c r="R111" s="218">
        <f t="shared" si="2"/>
        <v>0</v>
      </c>
      <c r="S111" s="218">
        <v>0</v>
      </c>
      <c r="T111" s="219">
        <f t="shared" si="3"/>
        <v>0</v>
      </c>
      <c r="AR111" s="25" t="s">
        <v>170</v>
      </c>
      <c r="AT111" s="25" t="s">
        <v>142</v>
      </c>
      <c r="AU111" s="25" t="s">
        <v>80</v>
      </c>
      <c r="AY111" s="25" t="s">
        <v>141</v>
      </c>
      <c r="BE111" s="207">
        <f t="shared" si="4"/>
        <v>0</v>
      </c>
      <c r="BF111" s="207">
        <f t="shared" si="5"/>
        <v>0</v>
      </c>
      <c r="BG111" s="207">
        <f t="shared" si="6"/>
        <v>0</v>
      </c>
      <c r="BH111" s="207">
        <f t="shared" si="7"/>
        <v>0</v>
      </c>
      <c r="BI111" s="207">
        <f t="shared" si="8"/>
        <v>0</v>
      </c>
      <c r="BJ111" s="25" t="s">
        <v>78</v>
      </c>
      <c r="BK111" s="207">
        <f t="shared" si="9"/>
        <v>0</v>
      </c>
      <c r="BL111" s="25" t="s">
        <v>170</v>
      </c>
      <c r="BM111" s="25" t="s">
        <v>859</v>
      </c>
    </row>
    <row r="112" spans="2:65" s="1" customFormat="1" ht="25.5" customHeight="1">
      <c r="B112" s="42"/>
      <c r="C112" s="195" t="s">
        <v>303</v>
      </c>
      <c r="D112" s="195" t="s">
        <v>142</v>
      </c>
      <c r="E112" s="196" t="s">
        <v>860</v>
      </c>
      <c r="F112" s="197" t="s">
        <v>861</v>
      </c>
      <c r="G112" s="198" t="s">
        <v>417</v>
      </c>
      <c r="H112" s="199">
        <v>49</v>
      </c>
      <c r="I112" s="200"/>
      <c r="J112" s="201">
        <f t="shared" si="0"/>
        <v>0</v>
      </c>
      <c r="K112" s="197" t="s">
        <v>169</v>
      </c>
      <c r="L112" s="62"/>
      <c r="M112" s="202" t="s">
        <v>21</v>
      </c>
      <c r="N112" s="217" t="s">
        <v>42</v>
      </c>
      <c r="O112" s="43"/>
      <c r="P112" s="218">
        <f t="shared" si="1"/>
        <v>0</v>
      </c>
      <c r="Q112" s="218">
        <v>1.3999999999999999E-4</v>
      </c>
      <c r="R112" s="218">
        <f t="shared" si="2"/>
        <v>6.8599999999999998E-3</v>
      </c>
      <c r="S112" s="218">
        <v>0</v>
      </c>
      <c r="T112" s="219">
        <f t="shared" si="3"/>
        <v>0</v>
      </c>
      <c r="AR112" s="25" t="s">
        <v>170</v>
      </c>
      <c r="AT112" s="25" t="s">
        <v>142</v>
      </c>
      <c r="AU112" s="25" t="s">
        <v>80</v>
      </c>
      <c r="AY112" s="25" t="s">
        <v>141</v>
      </c>
      <c r="BE112" s="207">
        <f t="shared" si="4"/>
        <v>0</v>
      </c>
      <c r="BF112" s="207">
        <f t="shared" si="5"/>
        <v>0</v>
      </c>
      <c r="BG112" s="207">
        <f t="shared" si="6"/>
        <v>0</v>
      </c>
      <c r="BH112" s="207">
        <f t="shared" si="7"/>
        <v>0</v>
      </c>
      <c r="BI112" s="207">
        <f t="shared" si="8"/>
        <v>0</v>
      </c>
      <c r="BJ112" s="25" t="s">
        <v>78</v>
      </c>
      <c r="BK112" s="207">
        <f t="shared" si="9"/>
        <v>0</v>
      </c>
      <c r="BL112" s="25" t="s">
        <v>170</v>
      </c>
      <c r="BM112" s="25" t="s">
        <v>862</v>
      </c>
    </row>
    <row r="113" spans="2:65" s="13" customFormat="1">
      <c r="B113" s="231"/>
      <c r="C113" s="232"/>
      <c r="D113" s="222" t="s">
        <v>172</v>
      </c>
      <c r="E113" s="233" t="s">
        <v>21</v>
      </c>
      <c r="F113" s="234" t="s">
        <v>498</v>
      </c>
      <c r="G113" s="232"/>
      <c r="H113" s="235">
        <v>49</v>
      </c>
      <c r="I113" s="236"/>
      <c r="J113" s="232"/>
      <c r="K113" s="232"/>
      <c r="L113" s="237"/>
      <c r="M113" s="238"/>
      <c r="N113" s="239"/>
      <c r="O113" s="239"/>
      <c r="P113" s="239"/>
      <c r="Q113" s="239"/>
      <c r="R113" s="239"/>
      <c r="S113" s="239"/>
      <c r="T113" s="240"/>
      <c r="AT113" s="241" t="s">
        <v>172</v>
      </c>
      <c r="AU113" s="241" t="s">
        <v>80</v>
      </c>
      <c r="AV113" s="13" t="s">
        <v>80</v>
      </c>
      <c r="AW113" s="13" t="s">
        <v>35</v>
      </c>
      <c r="AX113" s="13" t="s">
        <v>78</v>
      </c>
      <c r="AY113" s="241" t="s">
        <v>141</v>
      </c>
    </row>
    <row r="114" spans="2:65" s="1" customFormat="1" ht="25.5" customHeight="1">
      <c r="B114" s="42"/>
      <c r="C114" s="195" t="s">
        <v>308</v>
      </c>
      <c r="D114" s="195" t="s">
        <v>142</v>
      </c>
      <c r="E114" s="196" t="s">
        <v>863</v>
      </c>
      <c r="F114" s="197" t="s">
        <v>864</v>
      </c>
      <c r="G114" s="198" t="s">
        <v>417</v>
      </c>
      <c r="H114" s="199">
        <v>49</v>
      </c>
      <c r="I114" s="200"/>
      <c r="J114" s="201">
        <f>ROUND(I114*H114,2)</f>
        <v>0</v>
      </c>
      <c r="K114" s="197" t="s">
        <v>169</v>
      </c>
      <c r="L114" s="62"/>
      <c r="M114" s="202" t="s">
        <v>21</v>
      </c>
      <c r="N114" s="217" t="s">
        <v>42</v>
      </c>
      <c r="O114" s="43"/>
      <c r="P114" s="218">
        <f>O114*H114</f>
        <v>0</v>
      </c>
      <c r="Q114" s="218">
        <v>0</v>
      </c>
      <c r="R114" s="218">
        <f>Q114*H114</f>
        <v>0</v>
      </c>
      <c r="S114" s="218">
        <v>0</v>
      </c>
      <c r="T114" s="219">
        <f>S114*H114</f>
        <v>0</v>
      </c>
      <c r="AR114" s="25" t="s">
        <v>170</v>
      </c>
      <c r="AT114" s="25" t="s">
        <v>142</v>
      </c>
      <c r="AU114" s="25" t="s">
        <v>80</v>
      </c>
      <c r="AY114" s="25" t="s">
        <v>141</v>
      </c>
      <c r="BE114" s="207">
        <f>IF(N114="základní",J114,0)</f>
        <v>0</v>
      </c>
      <c r="BF114" s="207">
        <f>IF(N114="snížená",J114,0)</f>
        <v>0</v>
      </c>
      <c r="BG114" s="207">
        <f>IF(N114="zákl. přenesená",J114,0)</f>
        <v>0</v>
      </c>
      <c r="BH114" s="207">
        <f>IF(N114="sníž. přenesená",J114,0)</f>
        <v>0</v>
      </c>
      <c r="BI114" s="207">
        <f>IF(N114="nulová",J114,0)</f>
        <v>0</v>
      </c>
      <c r="BJ114" s="25" t="s">
        <v>78</v>
      </c>
      <c r="BK114" s="207">
        <f>ROUND(I114*H114,2)</f>
        <v>0</v>
      </c>
      <c r="BL114" s="25" t="s">
        <v>170</v>
      </c>
      <c r="BM114" s="25" t="s">
        <v>865</v>
      </c>
    </row>
    <row r="115" spans="2:65" s="1" customFormat="1" ht="16.5" customHeight="1">
      <c r="B115" s="42"/>
      <c r="C115" s="195" t="s">
        <v>10</v>
      </c>
      <c r="D115" s="195" t="s">
        <v>142</v>
      </c>
      <c r="E115" s="196" t="s">
        <v>866</v>
      </c>
      <c r="F115" s="197" t="s">
        <v>867</v>
      </c>
      <c r="G115" s="198" t="s">
        <v>179</v>
      </c>
      <c r="H115" s="199">
        <v>3.3359999999999999</v>
      </c>
      <c r="I115" s="200"/>
      <c r="J115" s="201">
        <f>ROUND(I115*H115,2)</f>
        <v>0</v>
      </c>
      <c r="K115" s="197" t="s">
        <v>169</v>
      </c>
      <c r="L115" s="62"/>
      <c r="M115" s="202" t="s">
        <v>21</v>
      </c>
      <c r="N115" s="217" t="s">
        <v>42</v>
      </c>
      <c r="O115" s="43"/>
      <c r="P115" s="218">
        <f>O115*H115</f>
        <v>0</v>
      </c>
      <c r="Q115" s="218">
        <v>0</v>
      </c>
      <c r="R115" s="218">
        <f>Q115*H115</f>
        <v>0</v>
      </c>
      <c r="S115" s="218">
        <v>0</v>
      </c>
      <c r="T115" s="219">
        <f>S115*H115</f>
        <v>0</v>
      </c>
      <c r="AR115" s="25" t="s">
        <v>170</v>
      </c>
      <c r="AT115" s="25" t="s">
        <v>142</v>
      </c>
      <c r="AU115" s="25" t="s">
        <v>80</v>
      </c>
      <c r="AY115" s="25" t="s">
        <v>141</v>
      </c>
      <c r="BE115" s="207">
        <f>IF(N115="základní",J115,0)</f>
        <v>0</v>
      </c>
      <c r="BF115" s="207">
        <f>IF(N115="snížená",J115,0)</f>
        <v>0</v>
      </c>
      <c r="BG115" s="207">
        <f>IF(N115="zákl. přenesená",J115,0)</f>
        <v>0</v>
      </c>
      <c r="BH115" s="207">
        <f>IF(N115="sníž. přenesená",J115,0)</f>
        <v>0</v>
      </c>
      <c r="BI115" s="207">
        <f>IF(N115="nulová",J115,0)</f>
        <v>0</v>
      </c>
      <c r="BJ115" s="25" t="s">
        <v>78</v>
      </c>
      <c r="BK115" s="207">
        <f>ROUND(I115*H115,2)</f>
        <v>0</v>
      </c>
      <c r="BL115" s="25" t="s">
        <v>170</v>
      </c>
      <c r="BM115" s="25" t="s">
        <v>868</v>
      </c>
    </row>
    <row r="116" spans="2:65" s="13" customFormat="1">
      <c r="B116" s="231"/>
      <c r="C116" s="232"/>
      <c r="D116" s="222" t="s">
        <v>172</v>
      </c>
      <c r="E116" s="233" t="s">
        <v>21</v>
      </c>
      <c r="F116" s="234" t="s">
        <v>869</v>
      </c>
      <c r="G116" s="232"/>
      <c r="H116" s="235">
        <v>3.3359999999999999</v>
      </c>
      <c r="I116" s="236"/>
      <c r="J116" s="232"/>
      <c r="K116" s="232"/>
      <c r="L116" s="237"/>
      <c r="M116" s="238"/>
      <c r="N116" s="239"/>
      <c r="O116" s="239"/>
      <c r="P116" s="239"/>
      <c r="Q116" s="239"/>
      <c r="R116" s="239"/>
      <c r="S116" s="239"/>
      <c r="T116" s="240"/>
      <c r="AT116" s="241" t="s">
        <v>172</v>
      </c>
      <c r="AU116" s="241" t="s">
        <v>80</v>
      </c>
      <c r="AV116" s="13" t="s">
        <v>80</v>
      </c>
      <c r="AW116" s="13" t="s">
        <v>35</v>
      </c>
      <c r="AX116" s="13" t="s">
        <v>78</v>
      </c>
      <c r="AY116" s="241" t="s">
        <v>141</v>
      </c>
    </row>
    <row r="117" spans="2:65" s="1" customFormat="1" ht="16.5" customHeight="1">
      <c r="B117" s="42"/>
      <c r="C117" s="195" t="s">
        <v>317</v>
      </c>
      <c r="D117" s="195" t="s">
        <v>142</v>
      </c>
      <c r="E117" s="196" t="s">
        <v>870</v>
      </c>
      <c r="F117" s="197" t="s">
        <v>871</v>
      </c>
      <c r="G117" s="198" t="s">
        <v>179</v>
      </c>
      <c r="H117" s="199">
        <v>18.899999999999999</v>
      </c>
      <c r="I117" s="200"/>
      <c r="J117" s="201">
        <f>ROUND(I117*H117,2)</f>
        <v>0</v>
      </c>
      <c r="K117" s="197" t="s">
        <v>169</v>
      </c>
      <c r="L117" s="62"/>
      <c r="M117" s="202" t="s">
        <v>21</v>
      </c>
      <c r="N117" s="217" t="s">
        <v>42</v>
      </c>
      <c r="O117" s="43"/>
      <c r="P117" s="218">
        <f>O117*H117</f>
        <v>0</v>
      </c>
      <c r="Q117" s="218">
        <v>0</v>
      </c>
      <c r="R117" s="218">
        <f>Q117*H117</f>
        <v>0</v>
      </c>
      <c r="S117" s="218">
        <v>0</v>
      </c>
      <c r="T117" s="219">
        <f>S117*H117</f>
        <v>0</v>
      </c>
      <c r="AR117" s="25" t="s">
        <v>170</v>
      </c>
      <c r="AT117" s="25" t="s">
        <v>142</v>
      </c>
      <c r="AU117" s="25" t="s">
        <v>80</v>
      </c>
      <c r="AY117" s="25" t="s">
        <v>141</v>
      </c>
      <c r="BE117" s="207">
        <f>IF(N117="základní",J117,0)</f>
        <v>0</v>
      </c>
      <c r="BF117" s="207">
        <f>IF(N117="snížená",J117,0)</f>
        <v>0</v>
      </c>
      <c r="BG117" s="207">
        <f>IF(N117="zákl. přenesená",J117,0)</f>
        <v>0</v>
      </c>
      <c r="BH117" s="207">
        <f>IF(N117="sníž. přenesená",J117,0)</f>
        <v>0</v>
      </c>
      <c r="BI117" s="207">
        <f>IF(N117="nulová",J117,0)</f>
        <v>0</v>
      </c>
      <c r="BJ117" s="25" t="s">
        <v>78</v>
      </c>
      <c r="BK117" s="207">
        <f>ROUND(I117*H117,2)</f>
        <v>0</v>
      </c>
      <c r="BL117" s="25" t="s">
        <v>170</v>
      </c>
      <c r="BM117" s="25" t="s">
        <v>872</v>
      </c>
    </row>
    <row r="118" spans="2:65" s="13" customFormat="1">
      <c r="B118" s="231"/>
      <c r="C118" s="232"/>
      <c r="D118" s="222" t="s">
        <v>172</v>
      </c>
      <c r="E118" s="233" t="s">
        <v>21</v>
      </c>
      <c r="F118" s="234" t="s">
        <v>873</v>
      </c>
      <c r="G118" s="232"/>
      <c r="H118" s="235">
        <v>18.899999999999999</v>
      </c>
      <c r="I118" s="236"/>
      <c r="J118" s="232"/>
      <c r="K118" s="232"/>
      <c r="L118" s="237"/>
      <c r="M118" s="238"/>
      <c r="N118" s="239"/>
      <c r="O118" s="239"/>
      <c r="P118" s="239"/>
      <c r="Q118" s="239"/>
      <c r="R118" s="239"/>
      <c r="S118" s="239"/>
      <c r="T118" s="240"/>
      <c r="AT118" s="241" t="s">
        <v>172</v>
      </c>
      <c r="AU118" s="241" t="s">
        <v>80</v>
      </c>
      <c r="AV118" s="13" t="s">
        <v>80</v>
      </c>
      <c r="AW118" s="13" t="s">
        <v>35</v>
      </c>
      <c r="AX118" s="13" t="s">
        <v>78</v>
      </c>
      <c r="AY118" s="241" t="s">
        <v>141</v>
      </c>
    </row>
    <row r="119" spans="2:65" s="1" customFormat="1" ht="16.5" customHeight="1">
      <c r="B119" s="42"/>
      <c r="C119" s="195" t="s">
        <v>322</v>
      </c>
      <c r="D119" s="195" t="s">
        <v>142</v>
      </c>
      <c r="E119" s="196" t="s">
        <v>874</v>
      </c>
      <c r="F119" s="197" t="s">
        <v>875</v>
      </c>
      <c r="G119" s="198" t="s">
        <v>179</v>
      </c>
      <c r="H119" s="199">
        <v>18.899999999999999</v>
      </c>
      <c r="I119" s="200"/>
      <c r="J119" s="201">
        <f>ROUND(I119*H119,2)</f>
        <v>0</v>
      </c>
      <c r="K119" s="197" t="s">
        <v>169</v>
      </c>
      <c r="L119" s="62"/>
      <c r="M119" s="202" t="s">
        <v>21</v>
      </c>
      <c r="N119" s="217" t="s">
        <v>42</v>
      </c>
      <c r="O119" s="43"/>
      <c r="P119" s="218">
        <f>O119*H119</f>
        <v>0</v>
      </c>
      <c r="Q119" s="218">
        <v>0</v>
      </c>
      <c r="R119" s="218">
        <f>Q119*H119</f>
        <v>0</v>
      </c>
      <c r="S119" s="218">
        <v>0</v>
      </c>
      <c r="T119" s="219">
        <f>S119*H119</f>
        <v>0</v>
      </c>
      <c r="AR119" s="25" t="s">
        <v>170</v>
      </c>
      <c r="AT119" s="25" t="s">
        <v>142</v>
      </c>
      <c r="AU119" s="25" t="s">
        <v>80</v>
      </c>
      <c r="AY119" s="25" t="s">
        <v>141</v>
      </c>
      <c r="BE119" s="207">
        <f>IF(N119="základní",J119,0)</f>
        <v>0</v>
      </c>
      <c r="BF119" s="207">
        <f>IF(N119="snížená",J119,0)</f>
        <v>0</v>
      </c>
      <c r="BG119" s="207">
        <f>IF(N119="zákl. přenesená",J119,0)</f>
        <v>0</v>
      </c>
      <c r="BH119" s="207">
        <f>IF(N119="sníž. přenesená",J119,0)</f>
        <v>0</v>
      </c>
      <c r="BI119" s="207">
        <f>IF(N119="nulová",J119,0)</f>
        <v>0</v>
      </c>
      <c r="BJ119" s="25" t="s">
        <v>78</v>
      </c>
      <c r="BK119" s="207">
        <f>ROUND(I119*H119,2)</f>
        <v>0</v>
      </c>
      <c r="BL119" s="25" t="s">
        <v>170</v>
      </c>
      <c r="BM119" s="25" t="s">
        <v>876</v>
      </c>
    </row>
    <row r="120" spans="2:65" s="1" customFormat="1" ht="25.5" customHeight="1">
      <c r="B120" s="42"/>
      <c r="C120" s="195" t="s">
        <v>327</v>
      </c>
      <c r="D120" s="195" t="s">
        <v>142</v>
      </c>
      <c r="E120" s="196" t="s">
        <v>877</v>
      </c>
      <c r="F120" s="197" t="s">
        <v>878</v>
      </c>
      <c r="G120" s="198" t="s">
        <v>179</v>
      </c>
      <c r="H120" s="199">
        <v>18.899999999999999</v>
      </c>
      <c r="I120" s="200"/>
      <c r="J120" s="201">
        <f>ROUND(I120*H120,2)</f>
        <v>0</v>
      </c>
      <c r="K120" s="197" t="s">
        <v>169</v>
      </c>
      <c r="L120" s="62"/>
      <c r="M120" s="202" t="s">
        <v>21</v>
      </c>
      <c r="N120" s="217" t="s">
        <v>42</v>
      </c>
      <c r="O120" s="43"/>
      <c r="P120" s="218">
        <f>O120*H120</f>
        <v>0</v>
      </c>
      <c r="Q120" s="218">
        <v>0</v>
      </c>
      <c r="R120" s="218">
        <f>Q120*H120</f>
        <v>0</v>
      </c>
      <c r="S120" s="218">
        <v>0</v>
      </c>
      <c r="T120" s="219">
        <f>S120*H120</f>
        <v>0</v>
      </c>
      <c r="AR120" s="25" t="s">
        <v>170</v>
      </c>
      <c r="AT120" s="25" t="s">
        <v>142</v>
      </c>
      <c r="AU120" s="25" t="s">
        <v>80</v>
      </c>
      <c r="AY120" s="25" t="s">
        <v>141</v>
      </c>
      <c r="BE120" s="207">
        <f>IF(N120="základní",J120,0)</f>
        <v>0</v>
      </c>
      <c r="BF120" s="207">
        <f>IF(N120="snížená",J120,0)</f>
        <v>0</v>
      </c>
      <c r="BG120" s="207">
        <f>IF(N120="zákl. přenesená",J120,0)</f>
        <v>0</v>
      </c>
      <c r="BH120" s="207">
        <f>IF(N120="sníž. přenesená",J120,0)</f>
        <v>0</v>
      </c>
      <c r="BI120" s="207">
        <f>IF(N120="nulová",J120,0)</f>
        <v>0</v>
      </c>
      <c r="BJ120" s="25" t="s">
        <v>78</v>
      </c>
      <c r="BK120" s="207">
        <f>ROUND(I120*H120,2)</f>
        <v>0</v>
      </c>
      <c r="BL120" s="25" t="s">
        <v>170</v>
      </c>
      <c r="BM120" s="25" t="s">
        <v>879</v>
      </c>
    </row>
    <row r="121" spans="2:65" s="13" customFormat="1">
      <c r="B121" s="231"/>
      <c r="C121" s="232"/>
      <c r="D121" s="222" t="s">
        <v>172</v>
      </c>
      <c r="E121" s="233" t="s">
        <v>21</v>
      </c>
      <c r="F121" s="234" t="s">
        <v>880</v>
      </c>
      <c r="G121" s="232"/>
      <c r="H121" s="235">
        <v>18.899999999999999</v>
      </c>
      <c r="I121" s="236"/>
      <c r="J121" s="232"/>
      <c r="K121" s="232"/>
      <c r="L121" s="237"/>
      <c r="M121" s="238"/>
      <c r="N121" s="239"/>
      <c r="O121" s="239"/>
      <c r="P121" s="239"/>
      <c r="Q121" s="239"/>
      <c r="R121" s="239"/>
      <c r="S121" s="239"/>
      <c r="T121" s="240"/>
      <c r="AT121" s="241" t="s">
        <v>172</v>
      </c>
      <c r="AU121" s="241" t="s">
        <v>80</v>
      </c>
      <c r="AV121" s="13" t="s">
        <v>80</v>
      </c>
      <c r="AW121" s="13" t="s">
        <v>35</v>
      </c>
      <c r="AX121" s="13" t="s">
        <v>78</v>
      </c>
      <c r="AY121" s="241" t="s">
        <v>141</v>
      </c>
    </row>
    <row r="122" spans="2:65" s="1" customFormat="1" ht="16.5" customHeight="1">
      <c r="B122" s="42"/>
      <c r="C122" s="195" t="s">
        <v>332</v>
      </c>
      <c r="D122" s="195" t="s">
        <v>142</v>
      </c>
      <c r="E122" s="196" t="s">
        <v>881</v>
      </c>
      <c r="F122" s="197" t="s">
        <v>882</v>
      </c>
      <c r="G122" s="198" t="s">
        <v>483</v>
      </c>
      <c r="H122" s="199">
        <v>34.020000000000003</v>
      </c>
      <c r="I122" s="200"/>
      <c r="J122" s="201">
        <f>ROUND(I122*H122,2)</f>
        <v>0</v>
      </c>
      <c r="K122" s="197" t="s">
        <v>169</v>
      </c>
      <c r="L122" s="62"/>
      <c r="M122" s="202" t="s">
        <v>21</v>
      </c>
      <c r="N122" s="217" t="s">
        <v>42</v>
      </c>
      <c r="O122" s="43"/>
      <c r="P122" s="218">
        <f>O122*H122</f>
        <v>0</v>
      </c>
      <c r="Q122" s="218">
        <v>0</v>
      </c>
      <c r="R122" s="218">
        <f>Q122*H122</f>
        <v>0</v>
      </c>
      <c r="S122" s="218">
        <v>0</v>
      </c>
      <c r="T122" s="219">
        <f>S122*H122</f>
        <v>0</v>
      </c>
      <c r="AR122" s="25" t="s">
        <v>170</v>
      </c>
      <c r="AT122" s="25" t="s">
        <v>142</v>
      </c>
      <c r="AU122" s="25" t="s">
        <v>80</v>
      </c>
      <c r="AY122" s="25" t="s">
        <v>141</v>
      </c>
      <c r="BE122" s="207">
        <f>IF(N122="základní",J122,0)</f>
        <v>0</v>
      </c>
      <c r="BF122" s="207">
        <f>IF(N122="snížená",J122,0)</f>
        <v>0</v>
      </c>
      <c r="BG122" s="207">
        <f>IF(N122="zákl. přenesená",J122,0)</f>
        <v>0</v>
      </c>
      <c r="BH122" s="207">
        <f>IF(N122="sníž. přenesená",J122,0)</f>
        <v>0</v>
      </c>
      <c r="BI122" s="207">
        <f>IF(N122="nulová",J122,0)</f>
        <v>0</v>
      </c>
      <c r="BJ122" s="25" t="s">
        <v>78</v>
      </c>
      <c r="BK122" s="207">
        <f>ROUND(I122*H122,2)</f>
        <v>0</v>
      </c>
      <c r="BL122" s="25" t="s">
        <v>170</v>
      </c>
      <c r="BM122" s="25" t="s">
        <v>883</v>
      </c>
    </row>
    <row r="123" spans="2:65" s="13" customFormat="1">
      <c r="B123" s="231"/>
      <c r="C123" s="232"/>
      <c r="D123" s="222" t="s">
        <v>172</v>
      </c>
      <c r="E123" s="233" t="s">
        <v>21</v>
      </c>
      <c r="F123" s="234" t="s">
        <v>884</v>
      </c>
      <c r="G123" s="232"/>
      <c r="H123" s="235">
        <v>34.020000000000003</v>
      </c>
      <c r="I123" s="236"/>
      <c r="J123" s="232"/>
      <c r="K123" s="232"/>
      <c r="L123" s="237"/>
      <c r="M123" s="238"/>
      <c r="N123" s="239"/>
      <c r="O123" s="239"/>
      <c r="P123" s="239"/>
      <c r="Q123" s="239"/>
      <c r="R123" s="239"/>
      <c r="S123" s="239"/>
      <c r="T123" s="240"/>
      <c r="AT123" s="241" t="s">
        <v>172</v>
      </c>
      <c r="AU123" s="241" t="s">
        <v>80</v>
      </c>
      <c r="AV123" s="13" t="s">
        <v>80</v>
      </c>
      <c r="AW123" s="13" t="s">
        <v>35</v>
      </c>
      <c r="AX123" s="13" t="s">
        <v>78</v>
      </c>
      <c r="AY123" s="241" t="s">
        <v>141</v>
      </c>
    </row>
    <row r="124" spans="2:65" s="1" customFormat="1" ht="16.5" customHeight="1">
      <c r="B124" s="42"/>
      <c r="C124" s="195" t="s">
        <v>338</v>
      </c>
      <c r="D124" s="195" t="s">
        <v>142</v>
      </c>
      <c r="E124" s="196" t="s">
        <v>885</v>
      </c>
      <c r="F124" s="197" t="s">
        <v>886</v>
      </c>
      <c r="G124" s="198" t="s">
        <v>179</v>
      </c>
      <c r="H124" s="199">
        <v>18.899999999999999</v>
      </c>
      <c r="I124" s="200"/>
      <c r="J124" s="201">
        <f>ROUND(I124*H124,2)</f>
        <v>0</v>
      </c>
      <c r="K124" s="197" t="s">
        <v>169</v>
      </c>
      <c r="L124" s="62"/>
      <c r="M124" s="202" t="s">
        <v>21</v>
      </c>
      <c r="N124" s="217" t="s">
        <v>42</v>
      </c>
      <c r="O124" s="43"/>
      <c r="P124" s="218">
        <f>O124*H124</f>
        <v>0</v>
      </c>
      <c r="Q124" s="218">
        <v>0</v>
      </c>
      <c r="R124" s="218">
        <f>Q124*H124</f>
        <v>0</v>
      </c>
      <c r="S124" s="218">
        <v>0</v>
      </c>
      <c r="T124" s="219">
        <f>S124*H124</f>
        <v>0</v>
      </c>
      <c r="AR124" s="25" t="s">
        <v>170</v>
      </c>
      <c r="AT124" s="25" t="s">
        <v>142</v>
      </c>
      <c r="AU124" s="25" t="s">
        <v>80</v>
      </c>
      <c r="AY124" s="25" t="s">
        <v>141</v>
      </c>
      <c r="BE124" s="207">
        <f>IF(N124="základní",J124,0)</f>
        <v>0</v>
      </c>
      <c r="BF124" s="207">
        <f>IF(N124="snížená",J124,0)</f>
        <v>0</v>
      </c>
      <c r="BG124" s="207">
        <f>IF(N124="zákl. přenesená",J124,0)</f>
        <v>0</v>
      </c>
      <c r="BH124" s="207">
        <f>IF(N124="sníž. přenesená",J124,0)</f>
        <v>0</v>
      </c>
      <c r="BI124" s="207">
        <f>IF(N124="nulová",J124,0)</f>
        <v>0</v>
      </c>
      <c r="BJ124" s="25" t="s">
        <v>78</v>
      </c>
      <c r="BK124" s="207">
        <f>ROUND(I124*H124,2)</f>
        <v>0</v>
      </c>
      <c r="BL124" s="25" t="s">
        <v>170</v>
      </c>
      <c r="BM124" s="25" t="s">
        <v>887</v>
      </c>
    </row>
    <row r="125" spans="2:65" s="13" customFormat="1">
      <c r="B125" s="231"/>
      <c r="C125" s="232"/>
      <c r="D125" s="222" t="s">
        <v>172</v>
      </c>
      <c r="E125" s="233" t="s">
        <v>21</v>
      </c>
      <c r="F125" s="234" t="s">
        <v>888</v>
      </c>
      <c r="G125" s="232"/>
      <c r="H125" s="235">
        <v>18.899999999999999</v>
      </c>
      <c r="I125" s="236"/>
      <c r="J125" s="232"/>
      <c r="K125" s="232"/>
      <c r="L125" s="237"/>
      <c r="M125" s="238"/>
      <c r="N125" s="239"/>
      <c r="O125" s="239"/>
      <c r="P125" s="239"/>
      <c r="Q125" s="239"/>
      <c r="R125" s="239"/>
      <c r="S125" s="239"/>
      <c r="T125" s="240"/>
      <c r="AT125" s="241" t="s">
        <v>172</v>
      </c>
      <c r="AU125" s="241" t="s">
        <v>80</v>
      </c>
      <c r="AV125" s="13" t="s">
        <v>80</v>
      </c>
      <c r="AW125" s="13" t="s">
        <v>35</v>
      </c>
      <c r="AX125" s="13" t="s">
        <v>78</v>
      </c>
      <c r="AY125" s="241" t="s">
        <v>141</v>
      </c>
    </row>
    <row r="126" spans="2:65" s="1" customFormat="1" ht="16.5" customHeight="1">
      <c r="B126" s="42"/>
      <c r="C126" s="264" t="s">
        <v>9</v>
      </c>
      <c r="D126" s="264" t="s">
        <v>547</v>
      </c>
      <c r="E126" s="265" t="s">
        <v>889</v>
      </c>
      <c r="F126" s="266" t="s">
        <v>890</v>
      </c>
      <c r="G126" s="267" t="s">
        <v>483</v>
      </c>
      <c r="H126" s="268">
        <v>37.223999999999997</v>
      </c>
      <c r="I126" s="269"/>
      <c r="J126" s="270">
        <f>ROUND(I126*H126,2)</f>
        <v>0</v>
      </c>
      <c r="K126" s="266" t="s">
        <v>169</v>
      </c>
      <c r="L126" s="271"/>
      <c r="M126" s="272" t="s">
        <v>21</v>
      </c>
      <c r="N126" s="273" t="s">
        <v>42</v>
      </c>
      <c r="O126" s="43"/>
      <c r="P126" s="218">
        <f>O126*H126</f>
        <v>0</v>
      </c>
      <c r="Q126" s="218">
        <v>1</v>
      </c>
      <c r="R126" s="218">
        <f>Q126*H126</f>
        <v>37.223999999999997</v>
      </c>
      <c r="S126" s="218">
        <v>0</v>
      </c>
      <c r="T126" s="219">
        <f>S126*H126</f>
        <v>0</v>
      </c>
      <c r="AR126" s="25" t="s">
        <v>211</v>
      </c>
      <c r="AT126" s="25" t="s">
        <v>547</v>
      </c>
      <c r="AU126" s="25" t="s">
        <v>80</v>
      </c>
      <c r="AY126" s="25" t="s">
        <v>141</v>
      </c>
      <c r="BE126" s="207">
        <f>IF(N126="základní",J126,0)</f>
        <v>0</v>
      </c>
      <c r="BF126" s="207">
        <f>IF(N126="snížená",J126,0)</f>
        <v>0</v>
      </c>
      <c r="BG126" s="207">
        <f>IF(N126="zákl. přenesená",J126,0)</f>
        <v>0</v>
      </c>
      <c r="BH126" s="207">
        <f>IF(N126="sníž. přenesená",J126,0)</f>
        <v>0</v>
      </c>
      <c r="BI126" s="207">
        <f>IF(N126="nulová",J126,0)</f>
        <v>0</v>
      </c>
      <c r="BJ126" s="25" t="s">
        <v>78</v>
      </c>
      <c r="BK126" s="207">
        <f>ROUND(I126*H126,2)</f>
        <v>0</v>
      </c>
      <c r="BL126" s="25" t="s">
        <v>170</v>
      </c>
      <c r="BM126" s="25" t="s">
        <v>891</v>
      </c>
    </row>
    <row r="127" spans="2:65" s="13" customFormat="1">
      <c r="B127" s="231"/>
      <c r="C127" s="232"/>
      <c r="D127" s="222" t="s">
        <v>172</v>
      </c>
      <c r="E127" s="233" t="s">
        <v>21</v>
      </c>
      <c r="F127" s="234" t="s">
        <v>892</v>
      </c>
      <c r="G127" s="232"/>
      <c r="H127" s="235">
        <v>37.223999999999997</v>
      </c>
      <c r="I127" s="236"/>
      <c r="J127" s="232"/>
      <c r="K127" s="232"/>
      <c r="L127" s="237"/>
      <c r="M127" s="238"/>
      <c r="N127" s="239"/>
      <c r="O127" s="239"/>
      <c r="P127" s="239"/>
      <c r="Q127" s="239"/>
      <c r="R127" s="239"/>
      <c r="S127" s="239"/>
      <c r="T127" s="240"/>
      <c r="AT127" s="241" t="s">
        <v>172</v>
      </c>
      <c r="AU127" s="241" t="s">
        <v>80</v>
      </c>
      <c r="AV127" s="13" t="s">
        <v>80</v>
      </c>
      <c r="AW127" s="13" t="s">
        <v>35</v>
      </c>
      <c r="AX127" s="13" t="s">
        <v>78</v>
      </c>
      <c r="AY127" s="241" t="s">
        <v>141</v>
      </c>
    </row>
    <row r="128" spans="2:65" s="1" customFormat="1" ht="16.5" customHeight="1">
      <c r="B128" s="42"/>
      <c r="C128" s="195" t="s">
        <v>358</v>
      </c>
      <c r="D128" s="195" t="s">
        <v>142</v>
      </c>
      <c r="E128" s="196" t="s">
        <v>893</v>
      </c>
      <c r="F128" s="197" t="s">
        <v>894</v>
      </c>
      <c r="G128" s="198" t="s">
        <v>417</v>
      </c>
      <c r="H128" s="199">
        <v>98</v>
      </c>
      <c r="I128" s="200"/>
      <c r="J128" s="201">
        <f>ROUND(I128*H128,2)</f>
        <v>0</v>
      </c>
      <c r="K128" s="197" t="s">
        <v>21</v>
      </c>
      <c r="L128" s="62"/>
      <c r="M128" s="202" t="s">
        <v>21</v>
      </c>
      <c r="N128" s="217" t="s">
        <v>42</v>
      </c>
      <c r="O128" s="43"/>
      <c r="P128" s="218">
        <f>O128*H128</f>
        <v>0</v>
      </c>
      <c r="Q128" s="218">
        <v>0</v>
      </c>
      <c r="R128" s="218">
        <f>Q128*H128</f>
        <v>0</v>
      </c>
      <c r="S128" s="218">
        <v>0</v>
      </c>
      <c r="T128" s="219">
        <f>S128*H128</f>
        <v>0</v>
      </c>
      <c r="AR128" s="25" t="s">
        <v>170</v>
      </c>
      <c r="AT128" s="25" t="s">
        <v>142</v>
      </c>
      <c r="AU128" s="25" t="s">
        <v>80</v>
      </c>
      <c r="AY128" s="25" t="s">
        <v>141</v>
      </c>
      <c r="BE128" s="207">
        <f>IF(N128="základní",J128,0)</f>
        <v>0</v>
      </c>
      <c r="BF128" s="207">
        <f>IF(N128="snížená",J128,0)</f>
        <v>0</v>
      </c>
      <c r="BG128" s="207">
        <f>IF(N128="zákl. přenesená",J128,0)</f>
        <v>0</v>
      </c>
      <c r="BH128" s="207">
        <f>IF(N128="sníž. přenesená",J128,0)</f>
        <v>0</v>
      </c>
      <c r="BI128" s="207">
        <f>IF(N128="nulová",J128,0)</f>
        <v>0</v>
      </c>
      <c r="BJ128" s="25" t="s">
        <v>78</v>
      </c>
      <c r="BK128" s="207">
        <f>ROUND(I128*H128,2)</f>
        <v>0</v>
      </c>
      <c r="BL128" s="25" t="s">
        <v>170</v>
      </c>
      <c r="BM128" s="25" t="s">
        <v>895</v>
      </c>
    </row>
    <row r="129" spans="2:65" s="13" customFormat="1">
      <c r="B129" s="231"/>
      <c r="C129" s="232"/>
      <c r="D129" s="222" t="s">
        <v>172</v>
      </c>
      <c r="E129" s="233" t="s">
        <v>21</v>
      </c>
      <c r="F129" s="234" t="s">
        <v>896</v>
      </c>
      <c r="G129" s="232"/>
      <c r="H129" s="235">
        <v>98</v>
      </c>
      <c r="I129" s="236"/>
      <c r="J129" s="232"/>
      <c r="K129" s="232"/>
      <c r="L129" s="237"/>
      <c r="M129" s="238"/>
      <c r="N129" s="239"/>
      <c r="O129" s="239"/>
      <c r="P129" s="239"/>
      <c r="Q129" s="239"/>
      <c r="R129" s="239"/>
      <c r="S129" s="239"/>
      <c r="T129" s="240"/>
      <c r="AT129" s="241" t="s">
        <v>172</v>
      </c>
      <c r="AU129" s="241" t="s">
        <v>80</v>
      </c>
      <c r="AV129" s="13" t="s">
        <v>80</v>
      </c>
      <c r="AW129" s="13" t="s">
        <v>35</v>
      </c>
      <c r="AX129" s="13" t="s">
        <v>78</v>
      </c>
      <c r="AY129" s="241" t="s">
        <v>141</v>
      </c>
    </row>
    <row r="130" spans="2:65" s="10" customFormat="1" ht="29.85" customHeight="1">
      <c r="B130" s="181"/>
      <c r="C130" s="182"/>
      <c r="D130" s="183" t="s">
        <v>70</v>
      </c>
      <c r="E130" s="215" t="s">
        <v>140</v>
      </c>
      <c r="F130" s="215" t="s">
        <v>165</v>
      </c>
      <c r="G130" s="182"/>
      <c r="H130" s="182"/>
      <c r="I130" s="185"/>
      <c r="J130" s="216">
        <f>BK130</f>
        <v>0</v>
      </c>
      <c r="K130" s="182"/>
      <c r="L130" s="187"/>
      <c r="M130" s="188"/>
      <c r="N130" s="189"/>
      <c r="O130" s="189"/>
      <c r="P130" s="190">
        <f>SUM(P131:P135)</f>
        <v>0</v>
      </c>
      <c r="Q130" s="189"/>
      <c r="R130" s="190">
        <f>SUM(R131:R135)</f>
        <v>1.145275</v>
      </c>
      <c r="S130" s="189"/>
      <c r="T130" s="191">
        <f>SUM(T131:T135)</f>
        <v>0</v>
      </c>
      <c r="AR130" s="192" t="s">
        <v>78</v>
      </c>
      <c r="AT130" s="193" t="s">
        <v>70</v>
      </c>
      <c r="AU130" s="193" t="s">
        <v>78</v>
      </c>
      <c r="AY130" s="192" t="s">
        <v>141</v>
      </c>
      <c r="BK130" s="194">
        <f>SUM(BK131:BK135)</f>
        <v>0</v>
      </c>
    </row>
    <row r="131" spans="2:65" s="1" customFormat="1" ht="25.5" customHeight="1">
      <c r="B131" s="42"/>
      <c r="C131" s="195" t="s">
        <v>364</v>
      </c>
      <c r="D131" s="195" t="s">
        <v>142</v>
      </c>
      <c r="E131" s="196" t="s">
        <v>897</v>
      </c>
      <c r="F131" s="197" t="s">
        <v>898</v>
      </c>
      <c r="G131" s="198" t="s">
        <v>179</v>
      </c>
      <c r="H131" s="199">
        <v>0.61</v>
      </c>
      <c r="I131" s="200"/>
      <c r="J131" s="201">
        <f>ROUND(I131*H131,2)</f>
        <v>0</v>
      </c>
      <c r="K131" s="197" t="s">
        <v>169</v>
      </c>
      <c r="L131" s="62"/>
      <c r="M131" s="202" t="s">
        <v>21</v>
      </c>
      <c r="N131" s="217" t="s">
        <v>42</v>
      </c>
      <c r="O131" s="43"/>
      <c r="P131" s="218">
        <f>O131*H131</f>
        <v>0</v>
      </c>
      <c r="Q131" s="218">
        <v>1.8774999999999999</v>
      </c>
      <c r="R131" s="218">
        <f>Q131*H131</f>
        <v>1.145275</v>
      </c>
      <c r="S131" s="218">
        <v>0</v>
      </c>
      <c r="T131" s="219">
        <f>S131*H131</f>
        <v>0</v>
      </c>
      <c r="AR131" s="25" t="s">
        <v>170</v>
      </c>
      <c r="AT131" s="25" t="s">
        <v>142</v>
      </c>
      <c r="AU131" s="25" t="s">
        <v>80</v>
      </c>
      <c r="AY131" s="25" t="s">
        <v>141</v>
      </c>
      <c r="BE131" s="207">
        <f>IF(N131="základní",J131,0)</f>
        <v>0</v>
      </c>
      <c r="BF131" s="207">
        <f>IF(N131="snížená",J131,0)</f>
        <v>0</v>
      </c>
      <c r="BG131" s="207">
        <f>IF(N131="zákl. přenesená",J131,0)</f>
        <v>0</v>
      </c>
      <c r="BH131" s="207">
        <f>IF(N131="sníž. přenesená",J131,0)</f>
        <v>0</v>
      </c>
      <c r="BI131" s="207">
        <f>IF(N131="nulová",J131,0)</f>
        <v>0</v>
      </c>
      <c r="BJ131" s="25" t="s">
        <v>78</v>
      </c>
      <c r="BK131" s="207">
        <f>ROUND(I131*H131,2)</f>
        <v>0</v>
      </c>
      <c r="BL131" s="25" t="s">
        <v>170</v>
      </c>
      <c r="BM131" s="25" t="s">
        <v>899</v>
      </c>
    </row>
    <row r="132" spans="2:65" s="12" customFormat="1">
      <c r="B132" s="220"/>
      <c r="C132" s="221"/>
      <c r="D132" s="222" t="s">
        <v>172</v>
      </c>
      <c r="E132" s="223" t="s">
        <v>21</v>
      </c>
      <c r="F132" s="224" t="s">
        <v>900</v>
      </c>
      <c r="G132" s="221"/>
      <c r="H132" s="223" t="s">
        <v>21</v>
      </c>
      <c r="I132" s="225"/>
      <c r="J132" s="221"/>
      <c r="K132" s="221"/>
      <c r="L132" s="226"/>
      <c r="M132" s="227"/>
      <c r="N132" s="228"/>
      <c r="O132" s="228"/>
      <c r="P132" s="228"/>
      <c r="Q132" s="228"/>
      <c r="R132" s="228"/>
      <c r="S132" s="228"/>
      <c r="T132" s="229"/>
      <c r="AT132" s="230" t="s">
        <v>172</v>
      </c>
      <c r="AU132" s="230" t="s">
        <v>80</v>
      </c>
      <c r="AV132" s="12" t="s">
        <v>78</v>
      </c>
      <c r="AW132" s="12" t="s">
        <v>35</v>
      </c>
      <c r="AX132" s="12" t="s">
        <v>71</v>
      </c>
      <c r="AY132" s="230" t="s">
        <v>141</v>
      </c>
    </row>
    <row r="133" spans="2:65" s="13" customFormat="1">
      <c r="B133" s="231"/>
      <c r="C133" s="232"/>
      <c r="D133" s="222" t="s">
        <v>172</v>
      </c>
      <c r="E133" s="233" t="s">
        <v>21</v>
      </c>
      <c r="F133" s="234" t="s">
        <v>901</v>
      </c>
      <c r="G133" s="232"/>
      <c r="H133" s="235">
        <v>0.28999999999999998</v>
      </c>
      <c r="I133" s="236"/>
      <c r="J133" s="232"/>
      <c r="K133" s="232"/>
      <c r="L133" s="237"/>
      <c r="M133" s="238"/>
      <c r="N133" s="239"/>
      <c r="O133" s="239"/>
      <c r="P133" s="239"/>
      <c r="Q133" s="239"/>
      <c r="R133" s="239"/>
      <c r="S133" s="239"/>
      <c r="T133" s="240"/>
      <c r="AT133" s="241" t="s">
        <v>172</v>
      </c>
      <c r="AU133" s="241" t="s">
        <v>80</v>
      </c>
      <c r="AV133" s="13" t="s">
        <v>80</v>
      </c>
      <c r="AW133" s="13" t="s">
        <v>35</v>
      </c>
      <c r="AX133" s="13" t="s">
        <v>71</v>
      </c>
      <c r="AY133" s="241" t="s">
        <v>141</v>
      </c>
    </row>
    <row r="134" spans="2:65" s="13" customFormat="1">
      <c r="B134" s="231"/>
      <c r="C134" s="232"/>
      <c r="D134" s="222" t="s">
        <v>172</v>
      </c>
      <c r="E134" s="233" t="s">
        <v>21</v>
      </c>
      <c r="F134" s="234" t="s">
        <v>902</v>
      </c>
      <c r="G134" s="232"/>
      <c r="H134" s="235">
        <v>0.32</v>
      </c>
      <c r="I134" s="236"/>
      <c r="J134" s="232"/>
      <c r="K134" s="232"/>
      <c r="L134" s="237"/>
      <c r="M134" s="238"/>
      <c r="N134" s="239"/>
      <c r="O134" s="239"/>
      <c r="P134" s="239"/>
      <c r="Q134" s="239"/>
      <c r="R134" s="239"/>
      <c r="S134" s="239"/>
      <c r="T134" s="240"/>
      <c r="AT134" s="241" t="s">
        <v>172</v>
      </c>
      <c r="AU134" s="241" t="s">
        <v>80</v>
      </c>
      <c r="AV134" s="13" t="s">
        <v>80</v>
      </c>
      <c r="AW134" s="13" t="s">
        <v>35</v>
      </c>
      <c r="AX134" s="13" t="s">
        <v>71</v>
      </c>
      <c r="AY134" s="241" t="s">
        <v>141</v>
      </c>
    </row>
    <row r="135" spans="2:65" s="14" customFormat="1">
      <c r="B135" s="242"/>
      <c r="C135" s="243"/>
      <c r="D135" s="222" t="s">
        <v>172</v>
      </c>
      <c r="E135" s="244" t="s">
        <v>21</v>
      </c>
      <c r="F135" s="245" t="s">
        <v>176</v>
      </c>
      <c r="G135" s="243"/>
      <c r="H135" s="246">
        <v>0.61</v>
      </c>
      <c r="I135" s="247"/>
      <c r="J135" s="243"/>
      <c r="K135" s="243"/>
      <c r="L135" s="248"/>
      <c r="M135" s="249"/>
      <c r="N135" s="250"/>
      <c r="O135" s="250"/>
      <c r="P135" s="250"/>
      <c r="Q135" s="250"/>
      <c r="R135" s="250"/>
      <c r="S135" s="250"/>
      <c r="T135" s="251"/>
      <c r="AT135" s="252" t="s">
        <v>172</v>
      </c>
      <c r="AU135" s="252" t="s">
        <v>80</v>
      </c>
      <c r="AV135" s="14" t="s">
        <v>170</v>
      </c>
      <c r="AW135" s="14" t="s">
        <v>35</v>
      </c>
      <c r="AX135" s="14" t="s">
        <v>78</v>
      </c>
      <c r="AY135" s="252" t="s">
        <v>141</v>
      </c>
    </row>
    <row r="136" spans="2:65" s="10" customFormat="1" ht="29.85" customHeight="1">
      <c r="B136" s="181"/>
      <c r="C136" s="182"/>
      <c r="D136" s="183" t="s">
        <v>70</v>
      </c>
      <c r="E136" s="215" t="s">
        <v>197</v>
      </c>
      <c r="F136" s="215" t="s">
        <v>903</v>
      </c>
      <c r="G136" s="182"/>
      <c r="H136" s="182"/>
      <c r="I136" s="185"/>
      <c r="J136" s="216">
        <f>BK136</f>
        <v>0</v>
      </c>
      <c r="K136" s="182"/>
      <c r="L136" s="187"/>
      <c r="M136" s="188"/>
      <c r="N136" s="189"/>
      <c r="O136" s="189"/>
      <c r="P136" s="190">
        <f>SUM(P137:P156)</f>
        <v>0</v>
      </c>
      <c r="Q136" s="189"/>
      <c r="R136" s="190">
        <f>SUM(R137:R156)</f>
        <v>86.483556000000007</v>
      </c>
      <c r="S136" s="189"/>
      <c r="T136" s="191">
        <f>SUM(T137:T156)</f>
        <v>0</v>
      </c>
      <c r="AR136" s="192" t="s">
        <v>78</v>
      </c>
      <c r="AT136" s="193" t="s">
        <v>70</v>
      </c>
      <c r="AU136" s="193" t="s">
        <v>78</v>
      </c>
      <c r="AY136" s="192" t="s">
        <v>141</v>
      </c>
      <c r="BK136" s="194">
        <f>SUM(BK137:BK156)</f>
        <v>0</v>
      </c>
    </row>
    <row r="137" spans="2:65" s="1" customFormat="1" ht="16.5" customHeight="1">
      <c r="B137" s="42"/>
      <c r="C137" s="195" t="s">
        <v>375</v>
      </c>
      <c r="D137" s="195" t="s">
        <v>142</v>
      </c>
      <c r="E137" s="196" t="s">
        <v>904</v>
      </c>
      <c r="F137" s="197" t="s">
        <v>905</v>
      </c>
      <c r="G137" s="198" t="s">
        <v>194</v>
      </c>
      <c r="H137" s="199">
        <v>55.2</v>
      </c>
      <c r="I137" s="200"/>
      <c r="J137" s="201">
        <f>ROUND(I137*H137,2)</f>
        <v>0</v>
      </c>
      <c r="K137" s="197" t="s">
        <v>169</v>
      </c>
      <c r="L137" s="62"/>
      <c r="M137" s="202" t="s">
        <v>21</v>
      </c>
      <c r="N137" s="217" t="s">
        <v>42</v>
      </c>
      <c r="O137" s="43"/>
      <c r="P137" s="218">
        <f>O137*H137</f>
        <v>0</v>
      </c>
      <c r="Q137" s="218">
        <v>0.36834</v>
      </c>
      <c r="R137" s="218">
        <f>Q137*H137</f>
        <v>20.332368000000002</v>
      </c>
      <c r="S137" s="218">
        <v>0</v>
      </c>
      <c r="T137" s="219">
        <f>S137*H137</f>
        <v>0</v>
      </c>
      <c r="AR137" s="25" t="s">
        <v>170</v>
      </c>
      <c r="AT137" s="25" t="s">
        <v>142</v>
      </c>
      <c r="AU137" s="25" t="s">
        <v>80</v>
      </c>
      <c r="AY137" s="25" t="s">
        <v>141</v>
      </c>
      <c r="BE137" s="207">
        <f>IF(N137="základní",J137,0)</f>
        <v>0</v>
      </c>
      <c r="BF137" s="207">
        <f>IF(N137="snížená",J137,0)</f>
        <v>0</v>
      </c>
      <c r="BG137" s="207">
        <f>IF(N137="zákl. přenesená",J137,0)</f>
        <v>0</v>
      </c>
      <c r="BH137" s="207">
        <f>IF(N137="sníž. přenesená",J137,0)</f>
        <v>0</v>
      </c>
      <c r="BI137" s="207">
        <f>IF(N137="nulová",J137,0)</f>
        <v>0</v>
      </c>
      <c r="BJ137" s="25" t="s">
        <v>78</v>
      </c>
      <c r="BK137" s="207">
        <f>ROUND(I137*H137,2)</f>
        <v>0</v>
      </c>
      <c r="BL137" s="25" t="s">
        <v>170</v>
      </c>
      <c r="BM137" s="25" t="s">
        <v>906</v>
      </c>
    </row>
    <row r="138" spans="2:65" s="13" customFormat="1">
      <c r="B138" s="231"/>
      <c r="C138" s="232"/>
      <c r="D138" s="222" t="s">
        <v>172</v>
      </c>
      <c r="E138" s="233" t="s">
        <v>21</v>
      </c>
      <c r="F138" s="234" t="s">
        <v>907</v>
      </c>
      <c r="G138" s="232"/>
      <c r="H138" s="235">
        <v>28.8</v>
      </c>
      <c r="I138" s="236"/>
      <c r="J138" s="232"/>
      <c r="K138" s="232"/>
      <c r="L138" s="237"/>
      <c r="M138" s="238"/>
      <c r="N138" s="239"/>
      <c r="O138" s="239"/>
      <c r="P138" s="239"/>
      <c r="Q138" s="239"/>
      <c r="R138" s="239"/>
      <c r="S138" s="239"/>
      <c r="T138" s="240"/>
      <c r="AT138" s="241" t="s">
        <v>172</v>
      </c>
      <c r="AU138" s="241" t="s">
        <v>80</v>
      </c>
      <c r="AV138" s="13" t="s">
        <v>80</v>
      </c>
      <c r="AW138" s="13" t="s">
        <v>35</v>
      </c>
      <c r="AX138" s="13" t="s">
        <v>71</v>
      </c>
      <c r="AY138" s="241" t="s">
        <v>141</v>
      </c>
    </row>
    <row r="139" spans="2:65" s="13" customFormat="1">
      <c r="B139" s="231"/>
      <c r="C139" s="232"/>
      <c r="D139" s="222" t="s">
        <v>172</v>
      </c>
      <c r="E139" s="233" t="s">
        <v>21</v>
      </c>
      <c r="F139" s="234" t="s">
        <v>908</v>
      </c>
      <c r="G139" s="232"/>
      <c r="H139" s="235">
        <v>26.4</v>
      </c>
      <c r="I139" s="236"/>
      <c r="J139" s="232"/>
      <c r="K139" s="232"/>
      <c r="L139" s="237"/>
      <c r="M139" s="238"/>
      <c r="N139" s="239"/>
      <c r="O139" s="239"/>
      <c r="P139" s="239"/>
      <c r="Q139" s="239"/>
      <c r="R139" s="239"/>
      <c r="S139" s="239"/>
      <c r="T139" s="240"/>
      <c r="AT139" s="241" t="s">
        <v>172</v>
      </c>
      <c r="AU139" s="241" t="s">
        <v>80</v>
      </c>
      <c r="AV139" s="13" t="s">
        <v>80</v>
      </c>
      <c r="AW139" s="13" t="s">
        <v>35</v>
      </c>
      <c r="AX139" s="13" t="s">
        <v>71</v>
      </c>
      <c r="AY139" s="241" t="s">
        <v>141</v>
      </c>
    </row>
    <row r="140" spans="2:65" s="14" customFormat="1">
      <c r="B140" s="242"/>
      <c r="C140" s="243"/>
      <c r="D140" s="222" t="s">
        <v>172</v>
      </c>
      <c r="E140" s="244" t="s">
        <v>21</v>
      </c>
      <c r="F140" s="245" t="s">
        <v>176</v>
      </c>
      <c r="G140" s="243"/>
      <c r="H140" s="246">
        <v>55.2</v>
      </c>
      <c r="I140" s="247"/>
      <c r="J140" s="243"/>
      <c r="K140" s="243"/>
      <c r="L140" s="248"/>
      <c r="M140" s="249"/>
      <c r="N140" s="250"/>
      <c r="O140" s="250"/>
      <c r="P140" s="250"/>
      <c r="Q140" s="250"/>
      <c r="R140" s="250"/>
      <c r="S140" s="250"/>
      <c r="T140" s="251"/>
      <c r="AT140" s="252" t="s">
        <v>172</v>
      </c>
      <c r="AU140" s="252" t="s">
        <v>80</v>
      </c>
      <c r="AV140" s="14" t="s">
        <v>170</v>
      </c>
      <c r="AW140" s="14" t="s">
        <v>35</v>
      </c>
      <c r="AX140" s="14" t="s">
        <v>78</v>
      </c>
      <c r="AY140" s="252" t="s">
        <v>141</v>
      </c>
    </row>
    <row r="141" spans="2:65" s="1" customFormat="1" ht="16.5" customHeight="1">
      <c r="B141" s="42"/>
      <c r="C141" s="195" t="s">
        <v>380</v>
      </c>
      <c r="D141" s="195" t="s">
        <v>142</v>
      </c>
      <c r="E141" s="196" t="s">
        <v>909</v>
      </c>
      <c r="F141" s="197" t="s">
        <v>910</v>
      </c>
      <c r="G141" s="198" t="s">
        <v>194</v>
      </c>
      <c r="H141" s="199">
        <v>55.2</v>
      </c>
      <c r="I141" s="200"/>
      <c r="J141" s="201">
        <f>ROUND(I141*H141,2)</f>
        <v>0</v>
      </c>
      <c r="K141" s="197" t="s">
        <v>169</v>
      </c>
      <c r="L141" s="62"/>
      <c r="M141" s="202" t="s">
        <v>21</v>
      </c>
      <c r="N141" s="217" t="s">
        <v>42</v>
      </c>
      <c r="O141" s="43"/>
      <c r="P141" s="218">
        <f>O141*H141</f>
        <v>0</v>
      </c>
      <c r="Q141" s="218">
        <v>6.1850000000000002E-2</v>
      </c>
      <c r="R141" s="218">
        <f>Q141*H141</f>
        <v>3.4141200000000005</v>
      </c>
      <c r="S141" s="218">
        <v>0</v>
      </c>
      <c r="T141" s="219">
        <f>S141*H141</f>
        <v>0</v>
      </c>
      <c r="AR141" s="25" t="s">
        <v>170</v>
      </c>
      <c r="AT141" s="25" t="s">
        <v>142</v>
      </c>
      <c r="AU141" s="25" t="s">
        <v>80</v>
      </c>
      <c r="AY141" s="25" t="s">
        <v>141</v>
      </c>
      <c r="BE141" s="207">
        <f>IF(N141="základní",J141,0)</f>
        <v>0</v>
      </c>
      <c r="BF141" s="207">
        <f>IF(N141="snížená",J141,0)</f>
        <v>0</v>
      </c>
      <c r="BG141" s="207">
        <f>IF(N141="zákl. přenesená",J141,0)</f>
        <v>0</v>
      </c>
      <c r="BH141" s="207">
        <f>IF(N141="sníž. přenesená",J141,0)</f>
        <v>0</v>
      </c>
      <c r="BI141" s="207">
        <f>IF(N141="nulová",J141,0)</f>
        <v>0</v>
      </c>
      <c r="BJ141" s="25" t="s">
        <v>78</v>
      </c>
      <c r="BK141" s="207">
        <f>ROUND(I141*H141,2)</f>
        <v>0</v>
      </c>
      <c r="BL141" s="25" t="s">
        <v>170</v>
      </c>
      <c r="BM141" s="25" t="s">
        <v>911</v>
      </c>
    </row>
    <row r="142" spans="2:65" s="13" customFormat="1">
      <c r="B142" s="231"/>
      <c r="C142" s="232"/>
      <c r="D142" s="222" t="s">
        <v>172</v>
      </c>
      <c r="E142" s="233" t="s">
        <v>21</v>
      </c>
      <c r="F142" s="234" t="s">
        <v>907</v>
      </c>
      <c r="G142" s="232"/>
      <c r="H142" s="235">
        <v>28.8</v>
      </c>
      <c r="I142" s="236"/>
      <c r="J142" s="232"/>
      <c r="K142" s="232"/>
      <c r="L142" s="237"/>
      <c r="M142" s="238"/>
      <c r="N142" s="239"/>
      <c r="O142" s="239"/>
      <c r="P142" s="239"/>
      <c r="Q142" s="239"/>
      <c r="R142" s="239"/>
      <c r="S142" s="239"/>
      <c r="T142" s="240"/>
      <c r="AT142" s="241" t="s">
        <v>172</v>
      </c>
      <c r="AU142" s="241" t="s">
        <v>80</v>
      </c>
      <c r="AV142" s="13" t="s">
        <v>80</v>
      </c>
      <c r="AW142" s="13" t="s">
        <v>35</v>
      </c>
      <c r="AX142" s="13" t="s">
        <v>71</v>
      </c>
      <c r="AY142" s="241" t="s">
        <v>141</v>
      </c>
    </row>
    <row r="143" spans="2:65" s="13" customFormat="1">
      <c r="B143" s="231"/>
      <c r="C143" s="232"/>
      <c r="D143" s="222" t="s">
        <v>172</v>
      </c>
      <c r="E143" s="233" t="s">
        <v>21</v>
      </c>
      <c r="F143" s="234" t="s">
        <v>908</v>
      </c>
      <c r="G143" s="232"/>
      <c r="H143" s="235">
        <v>26.4</v>
      </c>
      <c r="I143" s="236"/>
      <c r="J143" s="232"/>
      <c r="K143" s="232"/>
      <c r="L143" s="237"/>
      <c r="M143" s="238"/>
      <c r="N143" s="239"/>
      <c r="O143" s="239"/>
      <c r="P143" s="239"/>
      <c r="Q143" s="239"/>
      <c r="R143" s="239"/>
      <c r="S143" s="239"/>
      <c r="T143" s="240"/>
      <c r="AT143" s="241" t="s">
        <v>172</v>
      </c>
      <c r="AU143" s="241" t="s">
        <v>80</v>
      </c>
      <c r="AV143" s="13" t="s">
        <v>80</v>
      </c>
      <c r="AW143" s="13" t="s">
        <v>35</v>
      </c>
      <c r="AX143" s="13" t="s">
        <v>71</v>
      </c>
      <c r="AY143" s="241" t="s">
        <v>141</v>
      </c>
    </row>
    <row r="144" spans="2:65" s="14" customFormat="1">
      <c r="B144" s="242"/>
      <c r="C144" s="243"/>
      <c r="D144" s="222" t="s">
        <v>172</v>
      </c>
      <c r="E144" s="244" t="s">
        <v>21</v>
      </c>
      <c r="F144" s="245" t="s">
        <v>176</v>
      </c>
      <c r="G144" s="243"/>
      <c r="H144" s="246">
        <v>55.2</v>
      </c>
      <c r="I144" s="247"/>
      <c r="J144" s="243"/>
      <c r="K144" s="243"/>
      <c r="L144" s="248"/>
      <c r="M144" s="249"/>
      <c r="N144" s="250"/>
      <c r="O144" s="250"/>
      <c r="P144" s="250"/>
      <c r="Q144" s="250"/>
      <c r="R144" s="250"/>
      <c r="S144" s="250"/>
      <c r="T144" s="251"/>
      <c r="AT144" s="252" t="s">
        <v>172</v>
      </c>
      <c r="AU144" s="252" t="s">
        <v>80</v>
      </c>
      <c r="AV144" s="14" t="s">
        <v>170</v>
      </c>
      <c r="AW144" s="14" t="s">
        <v>35</v>
      </c>
      <c r="AX144" s="14" t="s">
        <v>78</v>
      </c>
      <c r="AY144" s="252" t="s">
        <v>141</v>
      </c>
    </row>
    <row r="145" spans="2:65" s="1" customFormat="1" ht="25.5" customHeight="1">
      <c r="B145" s="42"/>
      <c r="C145" s="195" t="s">
        <v>384</v>
      </c>
      <c r="D145" s="195" t="s">
        <v>142</v>
      </c>
      <c r="E145" s="196" t="s">
        <v>912</v>
      </c>
      <c r="F145" s="197" t="s">
        <v>913</v>
      </c>
      <c r="G145" s="198" t="s">
        <v>194</v>
      </c>
      <c r="H145" s="199">
        <v>55.2</v>
      </c>
      <c r="I145" s="200"/>
      <c r="J145" s="201">
        <f>ROUND(I145*H145,2)</f>
        <v>0</v>
      </c>
      <c r="K145" s="197" t="s">
        <v>169</v>
      </c>
      <c r="L145" s="62"/>
      <c r="M145" s="202" t="s">
        <v>21</v>
      </c>
      <c r="N145" s="217" t="s">
        <v>42</v>
      </c>
      <c r="O145" s="43"/>
      <c r="P145" s="218">
        <f>O145*H145</f>
        <v>0</v>
      </c>
      <c r="Q145" s="218">
        <v>0.46166000000000001</v>
      </c>
      <c r="R145" s="218">
        <f>Q145*H145</f>
        <v>25.483632000000004</v>
      </c>
      <c r="S145" s="218">
        <v>0</v>
      </c>
      <c r="T145" s="219">
        <f>S145*H145</f>
        <v>0</v>
      </c>
      <c r="AR145" s="25" t="s">
        <v>170</v>
      </c>
      <c r="AT145" s="25" t="s">
        <v>142</v>
      </c>
      <c r="AU145" s="25" t="s">
        <v>80</v>
      </c>
      <c r="AY145" s="25" t="s">
        <v>141</v>
      </c>
      <c r="BE145" s="207">
        <f>IF(N145="základní",J145,0)</f>
        <v>0</v>
      </c>
      <c r="BF145" s="207">
        <f>IF(N145="snížená",J145,0)</f>
        <v>0</v>
      </c>
      <c r="BG145" s="207">
        <f>IF(N145="zákl. přenesená",J145,0)</f>
        <v>0</v>
      </c>
      <c r="BH145" s="207">
        <f>IF(N145="sníž. přenesená",J145,0)</f>
        <v>0</v>
      </c>
      <c r="BI145" s="207">
        <f>IF(N145="nulová",J145,0)</f>
        <v>0</v>
      </c>
      <c r="BJ145" s="25" t="s">
        <v>78</v>
      </c>
      <c r="BK145" s="207">
        <f>ROUND(I145*H145,2)</f>
        <v>0</v>
      </c>
      <c r="BL145" s="25" t="s">
        <v>170</v>
      </c>
      <c r="BM145" s="25" t="s">
        <v>914</v>
      </c>
    </row>
    <row r="146" spans="2:65" s="13" customFormat="1">
      <c r="B146" s="231"/>
      <c r="C146" s="232"/>
      <c r="D146" s="222" t="s">
        <v>172</v>
      </c>
      <c r="E146" s="233" t="s">
        <v>21</v>
      </c>
      <c r="F146" s="234" t="s">
        <v>915</v>
      </c>
      <c r="G146" s="232"/>
      <c r="H146" s="235">
        <v>55.2</v>
      </c>
      <c r="I146" s="236"/>
      <c r="J146" s="232"/>
      <c r="K146" s="232"/>
      <c r="L146" s="237"/>
      <c r="M146" s="238"/>
      <c r="N146" s="239"/>
      <c r="O146" s="239"/>
      <c r="P146" s="239"/>
      <c r="Q146" s="239"/>
      <c r="R146" s="239"/>
      <c r="S146" s="239"/>
      <c r="T146" s="240"/>
      <c r="AT146" s="241" t="s">
        <v>172</v>
      </c>
      <c r="AU146" s="241" t="s">
        <v>80</v>
      </c>
      <c r="AV146" s="13" t="s">
        <v>80</v>
      </c>
      <c r="AW146" s="13" t="s">
        <v>35</v>
      </c>
      <c r="AX146" s="13" t="s">
        <v>78</v>
      </c>
      <c r="AY146" s="241" t="s">
        <v>141</v>
      </c>
    </row>
    <row r="147" spans="2:65" s="1" customFormat="1" ht="25.5" customHeight="1">
      <c r="B147" s="42"/>
      <c r="C147" s="195" t="s">
        <v>389</v>
      </c>
      <c r="D147" s="195" t="s">
        <v>142</v>
      </c>
      <c r="E147" s="196" t="s">
        <v>916</v>
      </c>
      <c r="F147" s="197" t="s">
        <v>917</v>
      </c>
      <c r="G147" s="198" t="s">
        <v>194</v>
      </c>
      <c r="H147" s="199">
        <v>36</v>
      </c>
      <c r="I147" s="200"/>
      <c r="J147" s="201">
        <f>ROUND(I147*H147,2)</f>
        <v>0</v>
      </c>
      <c r="K147" s="197" t="s">
        <v>169</v>
      </c>
      <c r="L147" s="62"/>
      <c r="M147" s="202" t="s">
        <v>21</v>
      </c>
      <c r="N147" s="217" t="s">
        <v>42</v>
      </c>
      <c r="O147" s="43"/>
      <c r="P147" s="218">
        <f>O147*H147</f>
        <v>0</v>
      </c>
      <c r="Q147" s="218">
        <v>0.39561000000000002</v>
      </c>
      <c r="R147" s="218">
        <f>Q147*H147</f>
        <v>14.241960000000001</v>
      </c>
      <c r="S147" s="218">
        <v>0</v>
      </c>
      <c r="T147" s="219">
        <f>S147*H147</f>
        <v>0</v>
      </c>
      <c r="AR147" s="25" t="s">
        <v>170</v>
      </c>
      <c r="AT147" s="25" t="s">
        <v>142</v>
      </c>
      <c r="AU147" s="25" t="s">
        <v>80</v>
      </c>
      <c r="AY147" s="25" t="s">
        <v>141</v>
      </c>
      <c r="BE147" s="207">
        <f>IF(N147="základní",J147,0)</f>
        <v>0</v>
      </c>
      <c r="BF147" s="207">
        <f>IF(N147="snížená",J147,0)</f>
        <v>0</v>
      </c>
      <c r="BG147" s="207">
        <f>IF(N147="zákl. přenesená",J147,0)</f>
        <v>0</v>
      </c>
      <c r="BH147" s="207">
        <f>IF(N147="sníž. přenesená",J147,0)</f>
        <v>0</v>
      </c>
      <c r="BI147" s="207">
        <f>IF(N147="nulová",J147,0)</f>
        <v>0</v>
      </c>
      <c r="BJ147" s="25" t="s">
        <v>78</v>
      </c>
      <c r="BK147" s="207">
        <f>ROUND(I147*H147,2)</f>
        <v>0</v>
      </c>
      <c r="BL147" s="25" t="s">
        <v>170</v>
      </c>
      <c r="BM147" s="25" t="s">
        <v>918</v>
      </c>
    </row>
    <row r="148" spans="2:65" s="13" customFormat="1">
      <c r="B148" s="231"/>
      <c r="C148" s="232"/>
      <c r="D148" s="222" t="s">
        <v>172</v>
      </c>
      <c r="E148" s="233" t="s">
        <v>21</v>
      </c>
      <c r="F148" s="234" t="s">
        <v>919</v>
      </c>
      <c r="G148" s="232"/>
      <c r="H148" s="235">
        <v>36</v>
      </c>
      <c r="I148" s="236"/>
      <c r="J148" s="232"/>
      <c r="K148" s="232"/>
      <c r="L148" s="237"/>
      <c r="M148" s="238"/>
      <c r="N148" s="239"/>
      <c r="O148" s="239"/>
      <c r="P148" s="239"/>
      <c r="Q148" s="239"/>
      <c r="R148" s="239"/>
      <c r="S148" s="239"/>
      <c r="T148" s="240"/>
      <c r="AT148" s="241" t="s">
        <v>172</v>
      </c>
      <c r="AU148" s="241" t="s">
        <v>80</v>
      </c>
      <c r="AV148" s="13" t="s">
        <v>80</v>
      </c>
      <c r="AW148" s="13" t="s">
        <v>35</v>
      </c>
      <c r="AX148" s="13" t="s">
        <v>78</v>
      </c>
      <c r="AY148" s="241" t="s">
        <v>141</v>
      </c>
    </row>
    <row r="149" spans="2:65" s="1" customFormat="1" ht="25.5" customHeight="1">
      <c r="B149" s="42"/>
      <c r="C149" s="195" t="s">
        <v>394</v>
      </c>
      <c r="D149" s="195" t="s">
        <v>142</v>
      </c>
      <c r="E149" s="196" t="s">
        <v>920</v>
      </c>
      <c r="F149" s="197" t="s">
        <v>921</v>
      </c>
      <c r="G149" s="198" t="s">
        <v>194</v>
      </c>
      <c r="H149" s="199">
        <v>52.2</v>
      </c>
      <c r="I149" s="200"/>
      <c r="J149" s="201">
        <f>ROUND(I149*H149,2)</f>
        <v>0</v>
      </c>
      <c r="K149" s="197" t="s">
        <v>169</v>
      </c>
      <c r="L149" s="62"/>
      <c r="M149" s="202" t="s">
        <v>21</v>
      </c>
      <c r="N149" s="217" t="s">
        <v>42</v>
      </c>
      <c r="O149" s="43"/>
      <c r="P149" s="218">
        <f>O149*H149</f>
        <v>0</v>
      </c>
      <c r="Q149" s="218">
        <v>0.25008000000000002</v>
      </c>
      <c r="R149" s="218">
        <f>Q149*H149</f>
        <v>13.054176000000002</v>
      </c>
      <c r="S149" s="218">
        <v>0</v>
      </c>
      <c r="T149" s="219">
        <f>S149*H149</f>
        <v>0</v>
      </c>
      <c r="AR149" s="25" t="s">
        <v>170</v>
      </c>
      <c r="AT149" s="25" t="s">
        <v>142</v>
      </c>
      <c r="AU149" s="25" t="s">
        <v>80</v>
      </c>
      <c r="AY149" s="25" t="s">
        <v>141</v>
      </c>
      <c r="BE149" s="207">
        <f>IF(N149="základní",J149,0)</f>
        <v>0</v>
      </c>
      <c r="BF149" s="207">
        <f>IF(N149="snížená",J149,0)</f>
        <v>0</v>
      </c>
      <c r="BG149" s="207">
        <f>IF(N149="zákl. přenesená",J149,0)</f>
        <v>0</v>
      </c>
      <c r="BH149" s="207">
        <f>IF(N149="sníž. přenesená",J149,0)</f>
        <v>0</v>
      </c>
      <c r="BI149" s="207">
        <f>IF(N149="nulová",J149,0)</f>
        <v>0</v>
      </c>
      <c r="BJ149" s="25" t="s">
        <v>78</v>
      </c>
      <c r="BK149" s="207">
        <f>ROUND(I149*H149,2)</f>
        <v>0</v>
      </c>
      <c r="BL149" s="25" t="s">
        <v>170</v>
      </c>
      <c r="BM149" s="25" t="s">
        <v>922</v>
      </c>
    </row>
    <row r="150" spans="2:65" s="1" customFormat="1" ht="25.5" customHeight="1">
      <c r="B150" s="42"/>
      <c r="C150" s="195" t="s">
        <v>398</v>
      </c>
      <c r="D150" s="195" t="s">
        <v>142</v>
      </c>
      <c r="E150" s="196" t="s">
        <v>923</v>
      </c>
      <c r="F150" s="197" t="s">
        <v>924</v>
      </c>
      <c r="G150" s="198" t="s">
        <v>194</v>
      </c>
      <c r="H150" s="199">
        <v>18</v>
      </c>
      <c r="I150" s="200"/>
      <c r="J150" s="201">
        <f>ROUND(I150*H150,2)</f>
        <v>0</v>
      </c>
      <c r="K150" s="197" t="s">
        <v>169</v>
      </c>
      <c r="L150" s="62"/>
      <c r="M150" s="202" t="s">
        <v>21</v>
      </c>
      <c r="N150" s="217" t="s">
        <v>42</v>
      </c>
      <c r="O150" s="43"/>
      <c r="P150" s="218">
        <f>O150*H150</f>
        <v>0</v>
      </c>
      <c r="Q150" s="218">
        <v>0.49985000000000002</v>
      </c>
      <c r="R150" s="218">
        <f>Q150*H150</f>
        <v>8.997300000000001</v>
      </c>
      <c r="S150" s="218">
        <v>0</v>
      </c>
      <c r="T150" s="219">
        <f>S150*H150</f>
        <v>0</v>
      </c>
      <c r="AR150" s="25" t="s">
        <v>170</v>
      </c>
      <c r="AT150" s="25" t="s">
        <v>142</v>
      </c>
      <c r="AU150" s="25" t="s">
        <v>80</v>
      </c>
      <c r="AY150" s="25" t="s">
        <v>141</v>
      </c>
      <c r="BE150" s="207">
        <f>IF(N150="základní",J150,0)</f>
        <v>0</v>
      </c>
      <c r="BF150" s="207">
        <f>IF(N150="snížená",J150,0)</f>
        <v>0</v>
      </c>
      <c r="BG150" s="207">
        <f>IF(N150="zákl. přenesená",J150,0)</f>
        <v>0</v>
      </c>
      <c r="BH150" s="207">
        <f>IF(N150="sníž. přenesená",J150,0)</f>
        <v>0</v>
      </c>
      <c r="BI150" s="207">
        <f>IF(N150="nulová",J150,0)</f>
        <v>0</v>
      </c>
      <c r="BJ150" s="25" t="s">
        <v>78</v>
      </c>
      <c r="BK150" s="207">
        <f>ROUND(I150*H150,2)</f>
        <v>0</v>
      </c>
      <c r="BL150" s="25" t="s">
        <v>170</v>
      </c>
      <c r="BM150" s="25" t="s">
        <v>925</v>
      </c>
    </row>
    <row r="151" spans="2:65" s="13" customFormat="1">
      <c r="B151" s="231"/>
      <c r="C151" s="232"/>
      <c r="D151" s="222" t="s">
        <v>172</v>
      </c>
      <c r="E151" s="233" t="s">
        <v>21</v>
      </c>
      <c r="F151" s="234" t="s">
        <v>926</v>
      </c>
      <c r="G151" s="232"/>
      <c r="H151" s="235">
        <v>18</v>
      </c>
      <c r="I151" s="236"/>
      <c r="J151" s="232"/>
      <c r="K151" s="232"/>
      <c r="L151" s="237"/>
      <c r="M151" s="238"/>
      <c r="N151" s="239"/>
      <c r="O151" s="239"/>
      <c r="P151" s="239"/>
      <c r="Q151" s="239"/>
      <c r="R151" s="239"/>
      <c r="S151" s="239"/>
      <c r="T151" s="240"/>
      <c r="AT151" s="241" t="s">
        <v>172</v>
      </c>
      <c r="AU151" s="241" t="s">
        <v>80</v>
      </c>
      <c r="AV151" s="13" t="s">
        <v>80</v>
      </c>
      <c r="AW151" s="13" t="s">
        <v>35</v>
      </c>
      <c r="AX151" s="13" t="s">
        <v>78</v>
      </c>
      <c r="AY151" s="241" t="s">
        <v>141</v>
      </c>
    </row>
    <row r="152" spans="2:65" s="1" customFormat="1" ht="16.5" customHeight="1">
      <c r="B152" s="42"/>
      <c r="C152" s="195" t="s">
        <v>403</v>
      </c>
      <c r="D152" s="195" t="s">
        <v>142</v>
      </c>
      <c r="E152" s="196" t="s">
        <v>927</v>
      </c>
      <c r="F152" s="197" t="s">
        <v>928</v>
      </c>
      <c r="G152" s="198" t="s">
        <v>194</v>
      </c>
      <c r="H152" s="199">
        <v>36</v>
      </c>
      <c r="I152" s="200"/>
      <c r="J152" s="201">
        <f>ROUND(I152*H152,2)</f>
        <v>0</v>
      </c>
      <c r="K152" s="197" t="s">
        <v>169</v>
      </c>
      <c r="L152" s="62"/>
      <c r="M152" s="202" t="s">
        <v>21</v>
      </c>
      <c r="N152" s="217" t="s">
        <v>42</v>
      </c>
      <c r="O152" s="43"/>
      <c r="P152" s="218">
        <f>O152*H152</f>
        <v>0</v>
      </c>
      <c r="Q152" s="218">
        <v>0</v>
      </c>
      <c r="R152" s="218">
        <f>Q152*H152</f>
        <v>0</v>
      </c>
      <c r="S152" s="218">
        <v>0</v>
      </c>
      <c r="T152" s="219">
        <f>S152*H152</f>
        <v>0</v>
      </c>
      <c r="AR152" s="25" t="s">
        <v>170</v>
      </c>
      <c r="AT152" s="25" t="s">
        <v>142</v>
      </c>
      <c r="AU152" s="25" t="s">
        <v>80</v>
      </c>
      <c r="AY152" s="25" t="s">
        <v>141</v>
      </c>
      <c r="BE152" s="207">
        <f>IF(N152="základní",J152,0)</f>
        <v>0</v>
      </c>
      <c r="BF152" s="207">
        <f>IF(N152="snížená",J152,0)</f>
        <v>0</v>
      </c>
      <c r="BG152" s="207">
        <f>IF(N152="zákl. přenesená",J152,0)</f>
        <v>0</v>
      </c>
      <c r="BH152" s="207">
        <f>IF(N152="sníž. přenesená",J152,0)</f>
        <v>0</v>
      </c>
      <c r="BI152" s="207">
        <f>IF(N152="nulová",J152,0)</f>
        <v>0</v>
      </c>
      <c r="BJ152" s="25" t="s">
        <v>78</v>
      </c>
      <c r="BK152" s="207">
        <f>ROUND(I152*H152,2)</f>
        <v>0</v>
      </c>
      <c r="BL152" s="25" t="s">
        <v>170</v>
      </c>
      <c r="BM152" s="25" t="s">
        <v>929</v>
      </c>
    </row>
    <row r="153" spans="2:65" s="1" customFormat="1" ht="25.5" customHeight="1">
      <c r="B153" s="42"/>
      <c r="C153" s="195" t="s">
        <v>408</v>
      </c>
      <c r="D153" s="195" t="s">
        <v>142</v>
      </c>
      <c r="E153" s="196" t="s">
        <v>930</v>
      </c>
      <c r="F153" s="197" t="s">
        <v>931</v>
      </c>
      <c r="G153" s="198" t="s">
        <v>194</v>
      </c>
      <c r="H153" s="199">
        <v>4.8</v>
      </c>
      <c r="I153" s="200"/>
      <c r="J153" s="201">
        <f>ROUND(I153*H153,2)</f>
        <v>0</v>
      </c>
      <c r="K153" s="197" t="s">
        <v>169</v>
      </c>
      <c r="L153" s="62"/>
      <c r="M153" s="202" t="s">
        <v>21</v>
      </c>
      <c r="N153" s="217" t="s">
        <v>42</v>
      </c>
      <c r="O153" s="43"/>
      <c r="P153" s="218">
        <f>O153*H153</f>
        <v>0</v>
      </c>
      <c r="Q153" s="218">
        <v>0.10100000000000001</v>
      </c>
      <c r="R153" s="218">
        <f>Q153*H153</f>
        <v>0.48480000000000001</v>
      </c>
      <c r="S153" s="218">
        <v>0</v>
      </c>
      <c r="T153" s="219">
        <f>S153*H153</f>
        <v>0</v>
      </c>
      <c r="AR153" s="25" t="s">
        <v>170</v>
      </c>
      <c r="AT153" s="25" t="s">
        <v>142</v>
      </c>
      <c r="AU153" s="25" t="s">
        <v>80</v>
      </c>
      <c r="AY153" s="25" t="s">
        <v>141</v>
      </c>
      <c r="BE153" s="207">
        <f>IF(N153="základní",J153,0)</f>
        <v>0</v>
      </c>
      <c r="BF153" s="207">
        <f>IF(N153="snížená",J153,0)</f>
        <v>0</v>
      </c>
      <c r="BG153" s="207">
        <f>IF(N153="zákl. přenesená",J153,0)</f>
        <v>0</v>
      </c>
      <c r="BH153" s="207">
        <f>IF(N153="sníž. přenesená",J153,0)</f>
        <v>0</v>
      </c>
      <c r="BI153" s="207">
        <f>IF(N153="nulová",J153,0)</f>
        <v>0</v>
      </c>
      <c r="BJ153" s="25" t="s">
        <v>78</v>
      </c>
      <c r="BK153" s="207">
        <f>ROUND(I153*H153,2)</f>
        <v>0</v>
      </c>
      <c r="BL153" s="25" t="s">
        <v>170</v>
      </c>
      <c r="BM153" s="25" t="s">
        <v>932</v>
      </c>
    </row>
    <row r="154" spans="2:65" s="13" customFormat="1">
      <c r="B154" s="231"/>
      <c r="C154" s="232"/>
      <c r="D154" s="222" t="s">
        <v>172</v>
      </c>
      <c r="E154" s="233" t="s">
        <v>21</v>
      </c>
      <c r="F154" s="234" t="s">
        <v>933</v>
      </c>
      <c r="G154" s="232"/>
      <c r="H154" s="235">
        <v>4.8</v>
      </c>
      <c r="I154" s="236"/>
      <c r="J154" s="232"/>
      <c r="K154" s="232"/>
      <c r="L154" s="237"/>
      <c r="M154" s="238"/>
      <c r="N154" s="239"/>
      <c r="O154" s="239"/>
      <c r="P154" s="239"/>
      <c r="Q154" s="239"/>
      <c r="R154" s="239"/>
      <c r="S154" s="239"/>
      <c r="T154" s="240"/>
      <c r="AT154" s="241" t="s">
        <v>172</v>
      </c>
      <c r="AU154" s="241" t="s">
        <v>80</v>
      </c>
      <c r="AV154" s="13" t="s">
        <v>80</v>
      </c>
      <c r="AW154" s="13" t="s">
        <v>35</v>
      </c>
      <c r="AX154" s="13" t="s">
        <v>78</v>
      </c>
      <c r="AY154" s="241" t="s">
        <v>141</v>
      </c>
    </row>
    <row r="155" spans="2:65" s="1" customFormat="1" ht="16.5" customHeight="1">
      <c r="B155" s="42"/>
      <c r="C155" s="264" t="s">
        <v>414</v>
      </c>
      <c r="D155" s="264" t="s">
        <v>547</v>
      </c>
      <c r="E155" s="265" t="s">
        <v>934</v>
      </c>
      <c r="F155" s="266" t="s">
        <v>935</v>
      </c>
      <c r="G155" s="267" t="s">
        <v>194</v>
      </c>
      <c r="H155" s="268">
        <v>4.4000000000000004</v>
      </c>
      <c r="I155" s="269"/>
      <c r="J155" s="270">
        <f>ROUND(I155*H155,2)</f>
        <v>0</v>
      </c>
      <c r="K155" s="266" t="s">
        <v>169</v>
      </c>
      <c r="L155" s="271"/>
      <c r="M155" s="272" t="s">
        <v>21</v>
      </c>
      <c r="N155" s="273" t="s">
        <v>42</v>
      </c>
      <c r="O155" s="43"/>
      <c r="P155" s="218">
        <f>O155*H155</f>
        <v>0</v>
      </c>
      <c r="Q155" s="218">
        <v>0.108</v>
      </c>
      <c r="R155" s="218">
        <f>Q155*H155</f>
        <v>0.47520000000000001</v>
      </c>
      <c r="S155" s="218">
        <v>0</v>
      </c>
      <c r="T155" s="219">
        <f>S155*H155</f>
        <v>0</v>
      </c>
      <c r="AR155" s="25" t="s">
        <v>211</v>
      </c>
      <c r="AT155" s="25" t="s">
        <v>547</v>
      </c>
      <c r="AU155" s="25" t="s">
        <v>80</v>
      </c>
      <c r="AY155" s="25" t="s">
        <v>141</v>
      </c>
      <c r="BE155" s="207">
        <f>IF(N155="základní",J155,0)</f>
        <v>0</v>
      </c>
      <c r="BF155" s="207">
        <f>IF(N155="snížená",J155,0)</f>
        <v>0</v>
      </c>
      <c r="BG155" s="207">
        <f>IF(N155="zákl. přenesená",J155,0)</f>
        <v>0</v>
      </c>
      <c r="BH155" s="207">
        <f>IF(N155="sníž. přenesená",J155,0)</f>
        <v>0</v>
      </c>
      <c r="BI155" s="207">
        <f>IF(N155="nulová",J155,0)</f>
        <v>0</v>
      </c>
      <c r="BJ155" s="25" t="s">
        <v>78</v>
      </c>
      <c r="BK155" s="207">
        <f>ROUND(I155*H155,2)</f>
        <v>0</v>
      </c>
      <c r="BL155" s="25" t="s">
        <v>170</v>
      </c>
      <c r="BM155" s="25" t="s">
        <v>936</v>
      </c>
    </row>
    <row r="156" spans="2:65" s="13" customFormat="1">
      <c r="B156" s="231"/>
      <c r="C156" s="232"/>
      <c r="D156" s="222" t="s">
        <v>172</v>
      </c>
      <c r="E156" s="233" t="s">
        <v>21</v>
      </c>
      <c r="F156" s="234" t="s">
        <v>937</v>
      </c>
      <c r="G156" s="232"/>
      <c r="H156" s="235">
        <v>4.4000000000000004</v>
      </c>
      <c r="I156" s="236"/>
      <c r="J156" s="232"/>
      <c r="K156" s="232"/>
      <c r="L156" s="237"/>
      <c r="M156" s="238"/>
      <c r="N156" s="239"/>
      <c r="O156" s="239"/>
      <c r="P156" s="239"/>
      <c r="Q156" s="239"/>
      <c r="R156" s="239"/>
      <c r="S156" s="239"/>
      <c r="T156" s="240"/>
      <c r="AT156" s="241" t="s">
        <v>172</v>
      </c>
      <c r="AU156" s="241" t="s">
        <v>80</v>
      </c>
      <c r="AV156" s="13" t="s">
        <v>80</v>
      </c>
      <c r="AW156" s="13" t="s">
        <v>35</v>
      </c>
      <c r="AX156" s="13" t="s">
        <v>78</v>
      </c>
      <c r="AY156" s="241" t="s">
        <v>141</v>
      </c>
    </row>
    <row r="157" spans="2:65" s="10" customFormat="1" ht="29.85" customHeight="1">
      <c r="B157" s="181"/>
      <c r="C157" s="182"/>
      <c r="D157" s="183" t="s">
        <v>70</v>
      </c>
      <c r="E157" s="215" t="s">
        <v>190</v>
      </c>
      <c r="F157" s="215" t="s">
        <v>191</v>
      </c>
      <c r="G157" s="182"/>
      <c r="H157" s="182"/>
      <c r="I157" s="185"/>
      <c r="J157" s="216">
        <f>BK157</f>
        <v>0</v>
      </c>
      <c r="K157" s="182"/>
      <c r="L157" s="187"/>
      <c r="M157" s="188"/>
      <c r="N157" s="189"/>
      <c r="O157" s="189"/>
      <c r="P157" s="190">
        <f>SUM(P158:P165)</f>
        <v>0</v>
      </c>
      <c r="Q157" s="189"/>
      <c r="R157" s="190">
        <f>SUM(R158:R165)</f>
        <v>0.28301000000000004</v>
      </c>
      <c r="S157" s="189"/>
      <c r="T157" s="191">
        <f>SUM(T158:T165)</f>
        <v>0</v>
      </c>
      <c r="AR157" s="192" t="s">
        <v>78</v>
      </c>
      <c r="AT157" s="193" t="s">
        <v>70</v>
      </c>
      <c r="AU157" s="193" t="s">
        <v>78</v>
      </c>
      <c r="AY157" s="192" t="s">
        <v>141</v>
      </c>
      <c r="BK157" s="194">
        <f>SUM(BK158:BK165)</f>
        <v>0</v>
      </c>
    </row>
    <row r="158" spans="2:65" s="1" customFormat="1" ht="16.5" customHeight="1">
      <c r="B158" s="42"/>
      <c r="C158" s="195" t="s">
        <v>422</v>
      </c>
      <c r="D158" s="195" t="s">
        <v>142</v>
      </c>
      <c r="E158" s="196" t="s">
        <v>938</v>
      </c>
      <c r="F158" s="197" t="s">
        <v>939</v>
      </c>
      <c r="G158" s="198" t="s">
        <v>194</v>
      </c>
      <c r="H158" s="199">
        <v>7</v>
      </c>
      <c r="I158" s="200"/>
      <c r="J158" s="201">
        <f>ROUND(I158*H158,2)</f>
        <v>0</v>
      </c>
      <c r="K158" s="197" t="s">
        <v>169</v>
      </c>
      <c r="L158" s="62"/>
      <c r="M158" s="202" t="s">
        <v>21</v>
      </c>
      <c r="N158" s="217" t="s">
        <v>42</v>
      </c>
      <c r="O158" s="43"/>
      <c r="P158" s="218">
        <f>O158*H158</f>
        <v>0</v>
      </c>
      <c r="Q158" s="218">
        <v>2.7300000000000001E-2</v>
      </c>
      <c r="R158" s="218">
        <f>Q158*H158</f>
        <v>0.19110000000000002</v>
      </c>
      <c r="S158" s="218">
        <v>0</v>
      </c>
      <c r="T158" s="219">
        <f>S158*H158</f>
        <v>0</v>
      </c>
      <c r="AR158" s="25" t="s">
        <v>170</v>
      </c>
      <c r="AT158" s="25" t="s">
        <v>142</v>
      </c>
      <c r="AU158" s="25" t="s">
        <v>80</v>
      </c>
      <c r="AY158" s="25" t="s">
        <v>141</v>
      </c>
      <c r="BE158" s="207">
        <f>IF(N158="základní",J158,0)</f>
        <v>0</v>
      </c>
      <c r="BF158" s="207">
        <f>IF(N158="snížená",J158,0)</f>
        <v>0</v>
      </c>
      <c r="BG158" s="207">
        <f>IF(N158="zákl. přenesená",J158,0)</f>
        <v>0</v>
      </c>
      <c r="BH158" s="207">
        <f>IF(N158="sníž. přenesená",J158,0)</f>
        <v>0</v>
      </c>
      <c r="BI158" s="207">
        <f>IF(N158="nulová",J158,0)</f>
        <v>0</v>
      </c>
      <c r="BJ158" s="25" t="s">
        <v>78</v>
      </c>
      <c r="BK158" s="207">
        <f>ROUND(I158*H158,2)</f>
        <v>0</v>
      </c>
      <c r="BL158" s="25" t="s">
        <v>170</v>
      </c>
      <c r="BM158" s="25" t="s">
        <v>940</v>
      </c>
    </row>
    <row r="159" spans="2:65" s="13" customFormat="1">
      <c r="B159" s="231"/>
      <c r="C159" s="232"/>
      <c r="D159" s="222" t="s">
        <v>172</v>
      </c>
      <c r="E159" s="233" t="s">
        <v>21</v>
      </c>
      <c r="F159" s="234" t="s">
        <v>941</v>
      </c>
      <c r="G159" s="232"/>
      <c r="H159" s="235">
        <v>7</v>
      </c>
      <c r="I159" s="236"/>
      <c r="J159" s="232"/>
      <c r="K159" s="232"/>
      <c r="L159" s="237"/>
      <c r="M159" s="238"/>
      <c r="N159" s="239"/>
      <c r="O159" s="239"/>
      <c r="P159" s="239"/>
      <c r="Q159" s="239"/>
      <c r="R159" s="239"/>
      <c r="S159" s="239"/>
      <c r="T159" s="240"/>
      <c r="AT159" s="241" t="s">
        <v>172</v>
      </c>
      <c r="AU159" s="241" t="s">
        <v>80</v>
      </c>
      <c r="AV159" s="13" t="s">
        <v>80</v>
      </c>
      <c r="AW159" s="13" t="s">
        <v>35</v>
      </c>
      <c r="AX159" s="13" t="s">
        <v>78</v>
      </c>
      <c r="AY159" s="241" t="s">
        <v>141</v>
      </c>
    </row>
    <row r="160" spans="2:65" s="1" customFormat="1" ht="16.5" customHeight="1">
      <c r="B160" s="42"/>
      <c r="C160" s="195" t="s">
        <v>427</v>
      </c>
      <c r="D160" s="195" t="s">
        <v>142</v>
      </c>
      <c r="E160" s="196" t="s">
        <v>942</v>
      </c>
      <c r="F160" s="197" t="s">
        <v>943</v>
      </c>
      <c r="G160" s="198" t="s">
        <v>194</v>
      </c>
      <c r="H160" s="199">
        <v>7</v>
      </c>
      <c r="I160" s="200"/>
      <c r="J160" s="201">
        <f>ROUND(I160*H160,2)</f>
        <v>0</v>
      </c>
      <c r="K160" s="197" t="s">
        <v>169</v>
      </c>
      <c r="L160" s="62"/>
      <c r="M160" s="202" t="s">
        <v>21</v>
      </c>
      <c r="N160" s="217" t="s">
        <v>42</v>
      </c>
      <c r="O160" s="43"/>
      <c r="P160" s="218">
        <f>O160*H160</f>
        <v>0</v>
      </c>
      <c r="Q160" s="218">
        <v>5.4599999999999996E-3</v>
      </c>
      <c r="R160" s="218">
        <f>Q160*H160</f>
        <v>3.8219999999999997E-2</v>
      </c>
      <c r="S160" s="218">
        <v>0</v>
      </c>
      <c r="T160" s="219">
        <f>S160*H160</f>
        <v>0</v>
      </c>
      <c r="AR160" s="25" t="s">
        <v>170</v>
      </c>
      <c r="AT160" s="25" t="s">
        <v>142</v>
      </c>
      <c r="AU160" s="25" t="s">
        <v>80</v>
      </c>
      <c r="AY160" s="25" t="s">
        <v>141</v>
      </c>
      <c r="BE160" s="207">
        <f>IF(N160="základní",J160,0)</f>
        <v>0</v>
      </c>
      <c r="BF160" s="207">
        <f>IF(N160="snížená",J160,0)</f>
        <v>0</v>
      </c>
      <c r="BG160" s="207">
        <f>IF(N160="zákl. přenesená",J160,0)</f>
        <v>0</v>
      </c>
      <c r="BH160" s="207">
        <f>IF(N160="sníž. přenesená",J160,0)</f>
        <v>0</v>
      </c>
      <c r="BI160" s="207">
        <f>IF(N160="nulová",J160,0)</f>
        <v>0</v>
      </c>
      <c r="BJ160" s="25" t="s">
        <v>78</v>
      </c>
      <c r="BK160" s="207">
        <f>ROUND(I160*H160,2)</f>
        <v>0</v>
      </c>
      <c r="BL160" s="25" t="s">
        <v>170</v>
      </c>
      <c r="BM160" s="25" t="s">
        <v>944</v>
      </c>
    </row>
    <row r="161" spans="2:65" s="13" customFormat="1">
      <c r="B161" s="231"/>
      <c r="C161" s="232"/>
      <c r="D161" s="222" t="s">
        <v>172</v>
      </c>
      <c r="E161" s="233" t="s">
        <v>21</v>
      </c>
      <c r="F161" s="234" t="s">
        <v>941</v>
      </c>
      <c r="G161" s="232"/>
      <c r="H161" s="235">
        <v>7</v>
      </c>
      <c r="I161" s="236"/>
      <c r="J161" s="232"/>
      <c r="K161" s="232"/>
      <c r="L161" s="237"/>
      <c r="M161" s="238"/>
      <c r="N161" s="239"/>
      <c r="O161" s="239"/>
      <c r="P161" s="239"/>
      <c r="Q161" s="239"/>
      <c r="R161" s="239"/>
      <c r="S161" s="239"/>
      <c r="T161" s="240"/>
      <c r="AT161" s="241" t="s">
        <v>172</v>
      </c>
      <c r="AU161" s="241" t="s">
        <v>80</v>
      </c>
      <c r="AV161" s="13" t="s">
        <v>80</v>
      </c>
      <c r="AW161" s="13" t="s">
        <v>35</v>
      </c>
      <c r="AX161" s="13" t="s">
        <v>78</v>
      </c>
      <c r="AY161" s="241" t="s">
        <v>141</v>
      </c>
    </row>
    <row r="162" spans="2:65" s="1" customFormat="1" ht="25.5" customHeight="1">
      <c r="B162" s="42"/>
      <c r="C162" s="195" t="s">
        <v>432</v>
      </c>
      <c r="D162" s="195" t="s">
        <v>142</v>
      </c>
      <c r="E162" s="196" t="s">
        <v>945</v>
      </c>
      <c r="F162" s="197" t="s">
        <v>946</v>
      </c>
      <c r="G162" s="198" t="s">
        <v>168</v>
      </c>
      <c r="H162" s="199">
        <v>2</v>
      </c>
      <c r="I162" s="200"/>
      <c r="J162" s="201">
        <f>ROUND(I162*H162,2)</f>
        <v>0</v>
      </c>
      <c r="K162" s="197" t="s">
        <v>169</v>
      </c>
      <c r="L162" s="62"/>
      <c r="M162" s="202" t="s">
        <v>21</v>
      </c>
      <c r="N162" s="217" t="s">
        <v>42</v>
      </c>
      <c r="O162" s="43"/>
      <c r="P162" s="218">
        <f>O162*H162</f>
        <v>0</v>
      </c>
      <c r="Q162" s="218">
        <v>1.2109999999999999E-2</v>
      </c>
      <c r="R162" s="218">
        <f>Q162*H162</f>
        <v>2.4219999999999998E-2</v>
      </c>
      <c r="S162" s="218">
        <v>0</v>
      </c>
      <c r="T162" s="219">
        <f>S162*H162</f>
        <v>0</v>
      </c>
      <c r="AR162" s="25" t="s">
        <v>170</v>
      </c>
      <c r="AT162" s="25" t="s">
        <v>142</v>
      </c>
      <c r="AU162" s="25" t="s">
        <v>80</v>
      </c>
      <c r="AY162" s="25" t="s">
        <v>141</v>
      </c>
      <c r="BE162" s="207">
        <f>IF(N162="základní",J162,0)</f>
        <v>0</v>
      </c>
      <c r="BF162" s="207">
        <f>IF(N162="snížená",J162,0)</f>
        <v>0</v>
      </c>
      <c r="BG162" s="207">
        <f>IF(N162="zákl. přenesená",J162,0)</f>
        <v>0</v>
      </c>
      <c r="BH162" s="207">
        <f>IF(N162="sníž. přenesená",J162,0)</f>
        <v>0</v>
      </c>
      <c r="BI162" s="207">
        <f>IF(N162="nulová",J162,0)</f>
        <v>0</v>
      </c>
      <c r="BJ162" s="25" t="s">
        <v>78</v>
      </c>
      <c r="BK162" s="207">
        <f>ROUND(I162*H162,2)</f>
        <v>0</v>
      </c>
      <c r="BL162" s="25" t="s">
        <v>170</v>
      </c>
      <c r="BM162" s="25" t="s">
        <v>947</v>
      </c>
    </row>
    <row r="163" spans="2:65" s="13" customFormat="1">
      <c r="B163" s="231"/>
      <c r="C163" s="232"/>
      <c r="D163" s="222" t="s">
        <v>172</v>
      </c>
      <c r="E163" s="233" t="s">
        <v>21</v>
      </c>
      <c r="F163" s="234" t="s">
        <v>948</v>
      </c>
      <c r="G163" s="232"/>
      <c r="H163" s="235">
        <v>2</v>
      </c>
      <c r="I163" s="236"/>
      <c r="J163" s="232"/>
      <c r="K163" s="232"/>
      <c r="L163" s="237"/>
      <c r="M163" s="238"/>
      <c r="N163" s="239"/>
      <c r="O163" s="239"/>
      <c r="P163" s="239"/>
      <c r="Q163" s="239"/>
      <c r="R163" s="239"/>
      <c r="S163" s="239"/>
      <c r="T163" s="240"/>
      <c r="AT163" s="241" t="s">
        <v>172</v>
      </c>
      <c r="AU163" s="241" t="s">
        <v>80</v>
      </c>
      <c r="AV163" s="13" t="s">
        <v>80</v>
      </c>
      <c r="AW163" s="13" t="s">
        <v>35</v>
      </c>
      <c r="AX163" s="13" t="s">
        <v>78</v>
      </c>
      <c r="AY163" s="241" t="s">
        <v>141</v>
      </c>
    </row>
    <row r="164" spans="2:65" s="1" customFormat="1" ht="16.5" customHeight="1">
      <c r="B164" s="42"/>
      <c r="C164" s="195" t="s">
        <v>437</v>
      </c>
      <c r="D164" s="195" t="s">
        <v>142</v>
      </c>
      <c r="E164" s="196" t="s">
        <v>949</v>
      </c>
      <c r="F164" s="197" t="s">
        <v>950</v>
      </c>
      <c r="G164" s="198" t="s">
        <v>168</v>
      </c>
      <c r="H164" s="199">
        <v>7</v>
      </c>
      <c r="I164" s="200"/>
      <c r="J164" s="201">
        <f>ROUND(I164*H164,2)</f>
        <v>0</v>
      </c>
      <c r="K164" s="197" t="s">
        <v>169</v>
      </c>
      <c r="L164" s="62"/>
      <c r="M164" s="202" t="s">
        <v>21</v>
      </c>
      <c r="N164" s="217" t="s">
        <v>42</v>
      </c>
      <c r="O164" s="43"/>
      <c r="P164" s="218">
        <f>O164*H164</f>
        <v>0</v>
      </c>
      <c r="Q164" s="218">
        <v>4.2100000000000002E-3</v>
      </c>
      <c r="R164" s="218">
        <f>Q164*H164</f>
        <v>2.9470000000000003E-2</v>
      </c>
      <c r="S164" s="218">
        <v>0</v>
      </c>
      <c r="T164" s="219">
        <f>S164*H164</f>
        <v>0</v>
      </c>
      <c r="AR164" s="25" t="s">
        <v>170</v>
      </c>
      <c r="AT164" s="25" t="s">
        <v>142</v>
      </c>
      <c r="AU164" s="25" t="s">
        <v>80</v>
      </c>
      <c r="AY164" s="25" t="s">
        <v>141</v>
      </c>
      <c r="BE164" s="207">
        <f>IF(N164="základní",J164,0)</f>
        <v>0</v>
      </c>
      <c r="BF164" s="207">
        <f>IF(N164="snížená",J164,0)</f>
        <v>0</v>
      </c>
      <c r="BG164" s="207">
        <f>IF(N164="zákl. přenesená",J164,0)</f>
        <v>0</v>
      </c>
      <c r="BH164" s="207">
        <f>IF(N164="sníž. přenesená",J164,0)</f>
        <v>0</v>
      </c>
      <c r="BI164" s="207">
        <f>IF(N164="nulová",J164,0)</f>
        <v>0</v>
      </c>
      <c r="BJ164" s="25" t="s">
        <v>78</v>
      </c>
      <c r="BK164" s="207">
        <f>ROUND(I164*H164,2)</f>
        <v>0</v>
      </c>
      <c r="BL164" s="25" t="s">
        <v>170</v>
      </c>
      <c r="BM164" s="25" t="s">
        <v>951</v>
      </c>
    </row>
    <row r="165" spans="2:65" s="13" customFormat="1">
      <c r="B165" s="231"/>
      <c r="C165" s="232"/>
      <c r="D165" s="222" t="s">
        <v>172</v>
      </c>
      <c r="E165" s="233" t="s">
        <v>21</v>
      </c>
      <c r="F165" s="234" t="s">
        <v>941</v>
      </c>
      <c r="G165" s="232"/>
      <c r="H165" s="235">
        <v>7</v>
      </c>
      <c r="I165" s="236"/>
      <c r="J165" s="232"/>
      <c r="K165" s="232"/>
      <c r="L165" s="237"/>
      <c r="M165" s="238"/>
      <c r="N165" s="239"/>
      <c r="O165" s="239"/>
      <c r="P165" s="239"/>
      <c r="Q165" s="239"/>
      <c r="R165" s="239"/>
      <c r="S165" s="239"/>
      <c r="T165" s="240"/>
      <c r="AT165" s="241" t="s">
        <v>172</v>
      </c>
      <c r="AU165" s="241" t="s">
        <v>80</v>
      </c>
      <c r="AV165" s="13" t="s">
        <v>80</v>
      </c>
      <c r="AW165" s="13" t="s">
        <v>35</v>
      </c>
      <c r="AX165" s="13" t="s">
        <v>78</v>
      </c>
      <c r="AY165" s="241" t="s">
        <v>141</v>
      </c>
    </row>
    <row r="166" spans="2:65" s="10" customFormat="1" ht="29.85" customHeight="1">
      <c r="B166" s="181"/>
      <c r="C166" s="182"/>
      <c r="D166" s="183" t="s">
        <v>70</v>
      </c>
      <c r="E166" s="215" t="s">
        <v>216</v>
      </c>
      <c r="F166" s="215" t="s">
        <v>952</v>
      </c>
      <c r="G166" s="182"/>
      <c r="H166" s="182"/>
      <c r="I166" s="185"/>
      <c r="J166" s="216">
        <f>BK166</f>
        <v>0</v>
      </c>
      <c r="K166" s="182"/>
      <c r="L166" s="187"/>
      <c r="M166" s="188"/>
      <c r="N166" s="189"/>
      <c r="O166" s="189"/>
      <c r="P166" s="190">
        <f>SUM(P167:P183)</f>
        <v>0</v>
      </c>
      <c r="Q166" s="189"/>
      <c r="R166" s="190">
        <f>SUM(R167:R183)</f>
        <v>1.5910823999999999</v>
      </c>
      <c r="S166" s="189"/>
      <c r="T166" s="191">
        <f>SUM(T167:T183)</f>
        <v>1.7814000000000001</v>
      </c>
      <c r="AR166" s="192" t="s">
        <v>78</v>
      </c>
      <c r="AT166" s="193" t="s">
        <v>70</v>
      </c>
      <c r="AU166" s="193" t="s">
        <v>78</v>
      </c>
      <c r="AY166" s="192" t="s">
        <v>141</v>
      </c>
      <c r="BK166" s="194">
        <f>SUM(BK167:BK183)</f>
        <v>0</v>
      </c>
    </row>
    <row r="167" spans="2:65" s="1" customFormat="1" ht="25.5" customHeight="1">
      <c r="B167" s="42"/>
      <c r="C167" s="195" t="s">
        <v>441</v>
      </c>
      <c r="D167" s="195" t="s">
        <v>142</v>
      </c>
      <c r="E167" s="196" t="s">
        <v>953</v>
      </c>
      <c r="F167" s="197" t="s">
        <v>954</v>
      </c>
      <c r="G167" s="198" t="s">
        <v>417</v>
      </c>
      <c r="H167" s="199">
        <v>4</v>
      </c>
      <c r="I167" s="200"/>
      <c r="J167" s="201">
        <f>ROUND(I167*H167,2)</f>
        <v>0</v>
      </c>
      <c r="K167" s="197" t="s">
        <v>169</v>
      </c>
      <c r="L167" s="62"/>
      <c r="M167" s="202" t="s">
        <v>21</v>
      </c>
      <c r="N167" s="217" t="s">
        <v>42</v>
      </c>
      <c r="O167" s="43"/>
      <c r="P167" s="218">
        <f>O167*H167</f>
        <v>0</v>
      </c>
      <c r="Q167" s="218">
        <v>0.1295</v>
      </c>
      <c r="R167" s="218">
        <f>Q167*H167</f>
        <v>0.51800000000000002</v>
      </c>
      <c r="S167" s="218">
        <v>0</v>
      </c>
      <c r="T167" s="219">
        <f>S167*H167</f>
        <v>0</v>
      </c>
      <c r="AR167" s="25" t="s">
        <v>170</v>
      </c>
      <c r="AT167" s="25" t="s">
        <v>142</v>
      </c>
      <c r="AU167" s="25" t="s">
        <v>80</v>
      </c>
      <c r="AY167" s="25" t="s">
        <v>141</v>
      </c>
      <c r="BE167" s="207">
        <f>IF(N167="základní",J167,0)</f>
        <v>0</v>
      </c>
      <c r="BF167" s="207">
        <f>IF(N167="snížená",J167,0)</f>
        <v>0</v>
      </c>
      <c r="BG167" s="207">
        <f>IF(N167="zákl. přenesená",J167,0)</f>
        <v>0</v>
      </c>
      <c r="BH167" s="207">
        <f>IF(N167="sníž. přenesená",J167,0)</f>
        <v>0</v>
      </c>
      <c r="BI167" s="207">
        <f>IF(N167="nulová",J167,0)</f>
        <v>0</v>
      </c>
      <c r="BJ167" s="25" t="s">
        <v>78</v>
      </c>
      <c r="BK167" s="207">
        <f>ROUND(I167*H167,2)</f>
        <v>0</v>
      </c>
      <c r="BL167" s="25" t="s">
        <v>170</v>
      </c>
      <c r="BM167" s="25" t="s">
        <v>955</v>
      </c>
    </row>
    <row r="168" spans="2:65" s="1" customFormat="1" ht="16.5" customHeight="1">
      <c r="B168" s="42"/>
      <c r="C168" s="264" t="s">
        <v>445</v>
      </c>
      <c r="D168" s="264" t="s">
        <v>547</v>
      </c>
      <c r="E168" s="265" t="s">
        <v>956</v>
      </c>
      <c r="F168" s="266" t="s">
        <v>957</v>
      </c>
      <c r="G168" s="267" t="s">
        <v>168</v>
      </c>
      <c r="H168" s="268">
        <v>4</v>
      </c>
      <c r="I168" s="269"/>
      <c r="J168" s="270">
        <f>ROUND(I168*H168,2)</f>
        <v>0</v>
      </c>
      <c r="K168" s="266" t="s">
        <v>169</v>
      </c>
      <c r="L168" s="271"/>
      <c r="M168" s="272" t="s">
        <v>21</v>
      </c>
      <c r="N168" s="273" t="s">
        <v>42</v>
      </c>
      <c r="O168" s="43"/>
      <c r="P168" s="218">
        <f>O168*H168</f>
        <v>0</v>
      </c>
      <c r="Q168" s="218">
        <v>5.5E-2</v>
      </c>
      <c r="R168" s="218">
        <f>Q168*H168</f>
        <v>0.22</v>
      </c>
      <c r="S168" s="218">
        <v>0</v>
      </c>
      <c r="T168" s="219">
        <f>S168*H168</f>
        <v>0</v>
      </c>
      <c r="AR168" s="25" t="s">
        <v>211</v>
      </c>
      <c r="AT168" s="25" t="s">
        <v>547</v>
      </c>
      <c r="AU168" s="25" t="s">
        <v>80</v>
      </c>
      <c r="AY168" s="25" t="s">
        <v>141</v>
      </c>
      <c r="BE168" s="207">
        <f>IF(N168="základní",J168,0)</f>
        <v>0</v>
      </c>
      <c r="BF168" s="207">
        <f>IF(N168="snížená",J168,0)</f>
        <v>0</v>
      </c>
      <c r="BG168" s="207">
        <f>IF(N168="zákl. přenesená",J168,0)</f>
        <v>0</v>
      </c>
      <c r="BH168" s="207">
        <f>IF(N168="sníž. přenesená",J168,0)</f>
        <v>0</v>
      </c>
      <c r="BI168" s="207">
        <f>IF(N168="nulová",J168,0)</f>
        <v>0</v>
      </c>
      <c r="BJ168" s="25" t="s">
        <v>78</v>
      </c>
      <c r="BK168" s="207">
        <f>ROUND(I168*H168,2)</f>
        <v>0</v>
      </c>
      <c r="BL168" s="25" t="s">
        <v>170</v>
      </c>
      <c r="BM168" s="25" t="s">
        <v>958</v>
      </c>
    </row>
    <row r="169" spans="2:65" s="1" customFormat="1" ht="25.5" customHeight="1">
      <c r="B169" s="42"/>
      <c r="C169" s="195" t="s">
        <v>449</v>
      </c>
      <c r="D169" s="195" t="s">
        <v>142</v>
      </c>
      <c r="E169" s="196" t="s">
        <v>959</v>
      </c>
      <c r="F169" s="197" t="s">
        <v>960</v>
      </c>
      <c r="G169" s="198" t="s">
        <v>179</v>
      </c>
      <c r="H169" s="199">
        <v>0.36</v>
      </c>
      <c r="I169" s="200"/>
      <c r="J169" s="201">
        <f>ROUND(I169*H169,2)</f>
        <v>0</v>
      </c>
      <c r="K169" s="197" t="s">
        <v>169</v>
      </c>
      <c r="L169" s="62"/>
      <c r="M169" s="202" t="s">
        <v>21</v>
      </c>
      <c r="N169" s="217" t="s">
        <v>42</v>
      </c>
      <c r="O169" s="43"/>
      <c r="P169" s="218">
        <f>O169*H169</f>
        <v>0</v>
      </c>
      <c r="Q169" s="218">
        <v>2.2563399999999998</v>
      </c>
      <c r="R169" s="218">
        <f>Q169*H169</f>
        <v>0.81228239999999985</v>
      </c>
      <c r="S169" s="218">
        <v>0</v>
      </c>
      <c r="T169" s="219">
        <f>S169*H169</f>
        <v>0</v>
      </c>
      <c r="AR169" s="25" t="s">
        <v>170</v>
      </c>
      <c r="AT169" s="25" t="s">
        <v>142</v>
      </c>
      <c r="AU169" s="25" t="s">
        <v>80</v>
      </c>
      <c r="AY169" s="25" t="s">
        <v>141</v>
      </c>
      <c r="BE169" s="207">
        <f>IF(N169="základní",J169,0)</f>
        <v>0</v>
      </c>
      <c r="BF169" s="207">
        <f>IF(N169="snížená",J169,0)</f>
        <v>0</v>
      </c>
      <c r="BG169" s="207">
        <f>IF(N169="zákl. přenesená",J169,0)</f>
        <v>0</v>
      </c>
      <c r="BH169" s="207">
        <f>IF(N169="sníž. přenesená",J169,0)</f>
        <v>0</v>
      </c>
      <c r="BI169" s="207">
        <f>IF(N169="nulová",J169,0)</f>
        <v>0</v>
      </c>
      <c r="BJ169" s="25" t="s">
        <v>78</v>
      </c>
      <c r="BK169" s="207">
        <f>ROUND(I169*H169,2)</f>
        <v>0</v>
      </c>
      <c r="BL169" s="25" t="s">
        <v>170</v>
      </c>
      <c r="BM169" s="25" t="s">
        <v>961</v>
      </c>
    </row>
    <row r="170" spans="2:65" s="13" customFormat="1">
      <c r="B170" s="231"/>
      <c r="C170" s="232"/>
      <c r="D170" s="222" t="s">
        <v>172</v>
      </c>
      <c r="E170" s="233" t="s">
        <v>21</v>
      </c>
      <c r="F170" s="234" t="s">
        <v>962</v>
      </c>
      <c r="G170" s="232"/>
      <c r="H170" s="235">
        <v>0.36</v>
      </c>
      <c r="I170" s="236"/>
      <c r="J170" s="232"/>
      <c r="K170" s="232"/>
      <c r="L170" s="237"/>
      <c r="M170" s="238"/>
      <c r="N170" s="239"/>
      <c r="O170" s="239"/>
      <c r="P170" s="239"/>
      <c r="Q170" s="239"/>
      <c r="R170" s="239"/>
      <c r="S170" s="239"/>
      <c r="T170" s="240"/>
      <c r="AT170" s="241" t="s">
        <v>172</v>
      </c>
      <c r="AU170" s="241" t="s">
        <v>80</v>
      </c>
      <c r="AV170" s="13" t="s">
        <v>80</v>
      </c>
      <c r="AW170" s="13" t="s">
        <v>35</v>
      </c>
      <c r="AX170" s="13" t="s">
        <v>78</v>
      </c>
      <c r="AY170" s="241" t="s">
        <v>141</v>
      </c>
    </row>
    <row r="171" spans="2:65" s="1" customFormat="1" ht="25.5" customHeight="1">
      <c r="B171" s="42"/>
      <c r="C171" s="195" t="s">
        <v>453</v>
      </c>
      <c r="D171" s="195" t="s">
        <v>142</v>
      </c>
      <c r="E171" s="196" t="s">
        <v>963</v>
      </c>
      <c r="F171" s="197" t="s">
        <v>964</v>
      </c>
      <c r="G171" s="198" t="s">
        <v>417</v>
      </c>
      <c r="H171" s="199">
        <v>60</v>
      </c>
      <c r="I171" s="200"/>
      <c r="J171" s="201">
        <f>ROUND(I171*H171,2)</f>
        <v>0</v>
      </c>
      <c r="K171" s="197" t="s">
        <v>169</v>
      </c>
      <c r="L171" s="62"/>
      <c r="M171" s="202" t="s">
        <v>21</v>
      </c>
      <c r="N171" s="217" t="s">
        <v>42</v>
      </c>
      <c r="O171" s="43"/>
      <c r="P171" s="218">
        <f>O171*H171</f>
        <v>0</v>
      </c>
      <c r="Q171" s="218">
        <v>6.0999999999999997E-4</v>
      </c>
      <c r="R171" s="218">
        <f>Q171*H171</f>
        <v>3.6600000000000001E-2</v>
      </c>
      <c r="S171" s="218">
        <v>0</v>
      </c>
      <c r="T171" s="219">
        <f>S171*H171</f>
        <v>0</v>
      </c>
      <c r="AR171" s="25" t="s">
        <v>170</v>
      </c>
      <c r="AT171" s="25" t="s">
        <v>142</v>
      </c>
      <c r="AU171" s="25" t="s">
        <v>80</v>
      </c>
      <c r="AY171" s="25" t="s">
        <v>141</v>
      </c>
      <c r="BE171" s="207">
        <f>IF(N171="základní",J171,0)</f>
        <v>0</v>
      </c>
      <c r="BF171" s="207">
        <f>IF(N171="snížená",J171,0)</f>
        <v>0</v>
      </c>
      <c r="BG171" s="207">
        <f>IF(N171="zákl. přenesená",J171,0)</f>
        <v>0</v>
      </c>
      <c r="BH171" s="207">
        <f>IF(N171="sníž. přenesená",J171,0)</f>
        <v>0</v>
      </c>
      <c r="BI171" s="207">
        <f>IF(N171="nulová",J171,0)</f>
        <v>0</v>
      </c>
      <c r="BJ171" s="25" t="s">
        <v>78</v>
      </c>
      <c r="BK171" s="207">
        <f>ROUND(I171*H171,2)</f>
        <v>0</v>
      </c>
      <c r="BL171" s="25" t="s">
        <v>170</v>
      </c>
      <c r="BM171" s="25" t="s">
        <v>965</v>
      </c>
    </row>
    <row r="172" spans="2:65" s="13" customFormat="1">
      <c r="B172" s="231"/>
      <c r="C172" s="232"/>
      <c r="D172" s="222" t="s">
        <v>172</v>
      </c>
      <c r="E172" s="233" t="s">
        <v>21</v>
      </c>
      <c r="F172" s="234" t="s">
        <v>966</v>
      </c>
      <c r="G172" s="232"/>
      <c r="H172" s="235">
        <v>60</v>
      </c>
      <c r="I172" s="236"/>
      <c r="J172" s="232"/>
      <c r="K172" s="232"/>
      <c r="L172" s="237"/>
      <c r="M172" s="238"/>
      <c r="N172" s="239"/>
      <c r="O172" s="239"/>
      <c r="P172" s="239"/>
      <c r="Q172" s="239"/>
      <c r="R172" s="239"/>
      <c r="S172" s="239"/>
      <c r="T172" s="240"/>
      <c r="AT172" s="241" t="s">
        <v>172</v>
      </c>
      <c r="AU172" s="241" t="s">
        <v>80</v>
      </c>
      <c r="AV172" s="13" t="s">
        <v>80</v>
      </c>
      <c r="AW172" s="13" t="s">
        <v>35</v>
      </c>
      <c r="AX172" s="13" t="s">
        <v>78</v>
      </c>
      <c r="AY172" s="241" t="s">
        <v>141</v>
      </c>
    </row>
    <row r="173" spans="2:65" s="1" customFormat="1" ht="16.5" customHeight="1">
      <c r="B173" s="42"/>
      <c r="C173" s="195" t="s">
        <v>459</v>
      </c>
      <c r="D173" s="195" t="s">
        <v>142</v>
      </c>
      <c r="E173" s="196" t="s">
        <v>967</v>
      </c>
      <c r="F173" s="197" t="s">
        <v>968</v>
      </c>
      <c r="G173" s="198" t="s">
        <v>417</v>
      </c>
      <c r="H173" s="199">
        <v>60</v>
      </c>
      <c r="I173" s="200"/>
      <c r="J173" s="201">
        <f>ROUND(I173*H173,2)</f>
        <v>0</v>
      </c>
      <c r="K173" s="197" t="s">
        <v>169</v>
      </c>
      <c r="L173" s="62"/>
      <c r="M173" s="202" t="s">
        <v>21</v>
      </c>
      <c r="N173" s="217" t="s">
        <v>42</v>
      </c>
      <c r="O173" s="43"/>
      <c r="P173" s="218">
        <f>O173*H173</f>
        <v>0</v>
      </c>
      <c r="Q173" s="218">
        <v>0</v>
      </c>
      <c r="R173" s="218">
        <f>Q173*H173</f>
        <v>0</v>
      </c>
      <c r="S173" s="218">
        <v>0</v>
      </c>
      <c r="T173" s="219">
        <f>S173*H173</f>
        <v>0</v>
      </c>
      <c r="AR173" s="25" t="s">
        <v>170</v>
      </c>
      <c r="AT173" s="25" t="s">
        <v>142</v>
      </c>
      <c r="AU173" s="25" t="s">
        <v>80</v>
      </c>
      <c r="AY173" s="25" t="s">
        <v>141</v>
      </c>
      <c r="BE173" s="207">
        <f>IF(N173="základní",J173,0)</f>
        <v>0</v>
      </c>
      <c r="BF173" s="207">
        <f>IF(N173="snížená",J173,0)</f>
        <v>0</v>
      </c>
      <c r="BG173" s="207">
        <f>IF(N173="zákl. přenesená",J173,0)</f>
        <v>0</v>
      </c>
      <c r="BH173" s="207">
        <f>IF(N173="sníž. přenesená",J173,0)</f>
        <v>0</v>
      </c>
      <c r="BI173" s="207">
        <f>IF(N173="nulová",J173,0)</f>
        <v>0</v>
      </c>
      <c r="BJ173" s="25" t="s">
        <v>78</v>
      </c>
      <c r="BK173" s="207">
        <f>ROUND(I173*H173,2)</f>
        <v>0</v>
      </c>
      <c r="BL173" s="25" t="s">
        <v>170</v>
      </c>
      <c r="BM173" s="25" t="s">
        <v>969</v>
      </c>
    </row>
    <row r="174" spans="2:65" s="13" customFormat="1">
      <c r="B174" s="231"/>
      <c r="C174" s="232"/>
      <c r="D174" s="222" t="s">
        <v>172</v>
      </c>
      <c r="E174" s="233" t="s">
        <v>21</v>
      </c>
      <c r="F174" s="234" t="s">
        <v>970</v>
      </c>
      <c r="G174" s="232"/>
      <c r="H174" s="235">
        <v>60</v>
      </c>
      <c r="I174" s="236"/>
      <c r="J174" s="232"/>
      <c r="K174" s="232"/>
      <c r="L174" s="237"/>
      <c r="M174" s="238"/>
      <c r="N174" s="239"/>
      <c r="O174" s="239"/>
      <c r="P174" s="239"/>
      <c r="Q174" s="239"/>
      <c r="R174" s="239"/>
      <c r="S174" s="239"/>
      <c r="T174" s="240"/>
      <c r="AT174" s="241" t="s">
        <v>172</v>
      </c>
      <c r="AU174" s="241" t="s">
        <v>80</v>
      </c>
      <c r="AV174" s="13" t="s">
        <v>80</v>
      </c>
      <c r="AW174" s="13" t="s">
        <v>35</v>
      </c>
      <c r="AX174" s="13" t="s">
        <v>78</v>
      </c>
      <c r="AY174" s="241" t="s">
        <v>141</v>
      </c>
    </row>
    <row r="175" spans="2:65" s="1" customFormat="1" ht="16.5" customHeight="1">
      <c r="B175" s="42"/>
      <c r="C175" s="195" t="s">
        <v>463</v>
      </c>
      <c r="D175" s="195" t="s">
        <v>142</v>
      </c>
      <c r="E175" s="196" t="s">
        <v>971</v>
      </c>
      <c r="F175" s="197" t="s">
        <v>972</v>
      </c>
      <c r="G175" s="198" t="s">
        <v>417</v>
      </c>
      <c r="H175" s="199">
        <v>30</v>
      </c>
      <c r="I175" s="200"/>
      <c r="J175" s="201">
        <f>ROUND(I175*H175,2)</f>
        <v>0</v>
      </c>
      <c r="K175" s="197" t="s">
        <v>169</v>
      </c>
      <c r="L175" s="62"/>
      <c r="M175" s="202" t="s">
        <v>21</v>
      </c>
      <c r="N175" s="217" t="s">
        <v>42</v>
      </c>
      <c r="O175" s="43"/>
      <c r="P175" s="218">
        <f>O175*H175</f>
        <v>0</v>
      </c>
      <c r="Q175" s="218">
        <v>1.3999999999999999E-4</v>
      </c>
      <c r="R175" s="218">
        <f>Q175*H175</f>
        <v>4.1999999999999997E-3</v>
      </c>
      <c r="S175" s="218">
        <v>0</v>
      </c>
      <c r="T175" s="219">
        <f>S175*H175</f>
        <v>0</v>
      </c>
      <c r="AR175" s="25" t="s">
        <v>170</v>
      </c>
      <c r="AT175" s="25" t="s">
        <v>142</v>
      </c>
      <c r="AU175" s="25" t="s">
        <v>80</v>
      </c>
      <c r="AY175" s="25" t="s">
        <v>141</v>
      </c>
      <c r="BE175" s="207">
        <f>IF(N175="základní",J175,0)</f>
        <v>0</v>
      </c>
      <c r="BF175" s="207">
        <f>IF(N175="snížená",J175,0)</f>
        <v>0</v>
      </c>
      <c r="BG175" s="207">
        <f>IF(N175="zákl. přenesená",J175,0)</f>
        <v>0</v>
      </c>
      <c r="BH175" s="207">
        <f>IF(N175="sníž. přenesená",J175,0)</f>
        <v>0</v>
      </c>
      <c r="BI175" s="207">
        <f>IF(N175="nulová",J175,0)</f>
        <v>0</v>
      </c>
      <c r="BJ175" s="25" t="s">
        <v>78</v>
      </c>
      <c r="BK175" s="207">
        <f>ROUND(I175*H175,2)</f>
        <v>0</v>
      </c>
      <c r="BL175" s="25" t="s">
        <v>170</v>
      </c>
      <c r="BM175" s="25" t="s">
        <v>973</v>
      </c>
    </row>
    <row r="176" spans="2:65" s="13" customFormat="1">
      <c r="B176" s="231"/>
      <c r="C176" s="232"/>
      <c r="D176" s="222" t="s">
        <v>172</v>
      </c>
      <c r="E176" s="233" t="s">
        <v>21</v>
      </c>
      <c r="F176" s="234" t="s">
        <v>974</v>
      </c>
      <c r="G176" s="232"/>
      <c r="H176" s="235">
        <v>30</v>
      </c>
      <c r="I176" s="236"/>
      <c r="J176" s="232"/>
      <c r="K176" s="232"/>
      <c r="L176" s="237"/>
      <c r="M176" s="238"/>
      <c r="N176" s="239"/>
      <c r="O176" s="239"/>
      <c r="P176" s="239"/>
      <c r="Q176" s="239"/>
      <c r="R176" s="239"/>
      <c r="S176" s="239"/>
      <c r="T176" s="240"/>
      <c r="AT176" s="241" t="s">
        <v>172</v>
      </c>
      <c r="AU176" s="241" t="s">
        <v>80</v>
      </c>
      <c r="AV176" s="13" t="s">
        <v>80</v>
      </c>
      <c r="AW176" s="13" t="s">
        <v>35</v>
      </c>
      <c r="AX176" s="13" t="s">
        <v>78</v>
      </c>
      <c r="AY176" s="241" t="s">
        <v>141</v>
      </c>
    </row>
    <row r="177" spans="2:65" s="1" customFormat="1" ht="16.5" customHeight="1">
      <c r="B177" s="42"/>
      <c r="C177" s="195" t="s">
        <v>468</v>
      </c>
      <c r="D177" s="195" t="s">
        <v>142</v>
      </c>
      <c r="E177" s="196" t="s">
        <v>975</v>
      </c>
      <c r="F177" s="197" t="s">
        <v>976</v>
      </c>
      <c r="G177" s="198" t="s">
        <v>179</v>
      </c>
      <c r="H177" s="199">
        <v>0.71699999999999997</v>
      </c>
      <c r="I177" s="200"/>
      <c r="J177" s="201">
        <f>ROUND(I177*H177,2)</f>
        <v>0</v>
      </c>
      <c r="K177" s="197" t="s">
        <v>169</v>
      </c>
      <c r="L177" s="62"/>
      <c r="M177" s="202" t="s">
        <v>21</v>
      </c>
      <c r="N177" s="217" t="s">
        <v>42</v>
      </c>
      <c r="O177" s="43"/>
      <c r="P177" s="218">
        <f>O177*H177</f>
        <v>0</v>
      </c>
      <c r="Q177" s="218">
        <v>0</v>
      </c>
      <c r="R177" s="218">
        <f>Q177*H177</f>
        <v>0</v>
      </c>
      <c r="S177" s="218">
        <v>2.2000000000000002</v>
      </c>
      <c r="T177" s="219">
        <f>S177*H177</f>
        <v>1.5774000000000001</v>
      </c>
      <c r="AR177" s="25" t="s">
        <v>170</v>
      </c>
      <c r="AT177" s="25" t="s">
        <v>142</v>
      </c>
      <c r="AU177" s="25" t="s">
        <v>80</v>
      </c>
      <c r="AY177" s="25" t="s">
        <v>141</v>
      </c>
      <c r="BE177" s="207">
        <f>IF(N177="základní",J177,0)</f>
        <v>0</v>
      </c>
      <c r="BF177" s="207">
        <f>IF(N177="snížená",J177,0)</f>
        <v>0</v>
      </c>
      <c r="BG177" s="207">
        <f>IF(N177="zákl. přenesená",J177,0)</f>
        <v>0</v>
      </c>
      <c r="BH177" s="207">
        <f>IF(N177="sníž. přenesená",J177,0)</f>
        <v>0</v>
      </c>
      <c r="BI177" s="207">
        <f>IF(N177="nulová",J177,0)</f>
        <v>0</v>
      </c>
      <c r="BJ177" s="25" t="s">
        <v>78</v>
      </c>
      <c r="BK177" s="207">
        <f>ROUND(I177*H177,2)</f>
        <v>0</v>
      </c>
      <c r="BL177" s="25" t="s">
        <v>170</v>
      </c>
      <c r="BM177" s="25" t="s">
        <v>977</v>
      </c>
    </row>
    <row r="178" spans="2:65" s="12" customFormat="1">
      <c r="B178" s="220"/>
      <c r="C178" s="221"/>
      <c r="D178" s="222" t="s">
        <v>172</v>
      </c>
      <c r="E178" s="223" t="s">
        <v>21</v>
      </c>
      <c r="F178" s="224" t="s">
        <v>978</v>
      </c>
      <c r="G178" s="221"/>
      <c r="H178" s="223" t="s">
        <v>21</v>
      </c>
      <c r="I178" s="225"/>
      <c r="J178" s="221"/>
      <c r="K178" s="221"/>
      <c r="L178" s="226"/>
      <c r="M178" s="227"/>
      <c r="N178" s="228"/>
      <c r="O178" s="228"/>
      <c r="P178" s="228"/>
      <c r="Q178" s="228"/>
      <c r="R178" s="228"/>
      <c r="S178" s="228"/>
      <c r="T178" s="229"/>
      <c r="AT178" s="230" t="s">
        <v>172</v>
      </c>
      <c r="AU178" s="230" t="s">
        <v>80</v>
      </c>
      <c r="AV178" s="12" t="s">
        <v>78</v>
      </c>
      <c r="AW178" s="12" t="s">
        <v>35</v>
      </c>
      <c r="AX178" s="12" t="s">
        <v>71</v>
      </c>
      <c r="AY178" s="230" t="s">
        <v>141</v>
      </c>
    </row>
    <row r="179" spans="2:65" s="13" customFormat="1">
      <c r="B179" s="231"/>
      <c r="C179" s="232"/>
      <c r="D179" s="222" t="s">
        <v>172</v>
      </c>
      <c r="E179" s="233" t="s">
        <v>21</v>
      </c>
      <c r="F179" s="234" t="s">
        <v>979</v>
      </c>
      <c r="G179" s="232"/>
      <c r="H179" s="235">
        <v>0.32500000000000001</v>
      </c>
      <c r="I179" s="236"/>
      <c r="J179" s="232"/>
      <c r="K179" s="232"/>
      <c r="L179" s="237"/>
      <c r="M179" s="238"/>
      <c r="N179" s="239"/>
      <c r="O179" s="239"/>
      <c r="P179" s="239"/>
      <c r="Q179" s="239"/>
      <c r="R179" s="239"/>
      <c r="S179" s="239"/>
      <c r="T179" s="240"/>
      <c r="AT179" s="241" t="s">
        <v>172</v>
      </c>
      <c r="AU179" s="241" t="s">
        <v>80</v>
      </c>
      <c r="AV179" s="13" t="s">
        <v>80</v>
      </c>
      <c r="AW179" s="13" t="s">
        <v>35</v>
      </c>
      <c r="AX179" s="13" t="s">
        <v>71</v>
      </c>
      <c r="AY179" s="241" t="s">
        <v>141</v>
      </c>
    </row>
    <row r="180" spans="2:65" s="13" customFormat="1">
      <c r="B180" s="231"/>
      <c r="C180" s="232"/>
      <c r="D180" s="222" t="s">
        <v>172</v>
      </c>
      <c r="E180" s="233" t="s">
        <v>21</v>
      </c>
      <c r="F180" s="234" t="s">
        <v>980</v>
      </c>
      <c r="G180" s="232"/>
      <c r="H180" s="235">
        <v>0.39200000000000002</v>
      </c>
      <c r="I180" s="236"/>
      <c r="J180" s="232"/>
      <c r="K180" s="232"/>
      <c r="L180" s="237"/>
      <c r="M180" s="238"/>
      <c r="N180" s="239"/>
      <c r="O180" s="239"/>
      <c r="P180" s="239"/>
      <c r="Q180" s="239"/>
      <c r="R180" s="239"/>
      <c r="S180" s="239"/>
      <c r="T180" s="240"/>
      <c r="AT180" s="241" t="s">
        <v>172</v>
      </c>
      <c r="AU180" s="241" t="s">
        <v>80</v>
      </c>
      <c r="AV180" s="13" t="s">
        <v>80</v>
      </c>
      <c r="AW180" s="13" t="s">
        <v>35</v>
      </c>
      <c r="AX180" s="13" t="s">
        <v>71</v>
      </c>
      <c r="AY180" s="241" t="s">
        <v>141</v>
      </c>
    </row>
    <row r="181" spans="2:65" s="14" customFormat="1">
      <c r="B181" s="242"/>
      <c r="C181" s="243"/>
      <c r="D181" s="222" t="s">
        <v>172</v>
      </c>
      <c r="E181" s="244" t="s">
        <v>21</v>
      </c>
      <c r="F181" s="245" t="s">
        <v>176</v>
      </c>
      <c r="G181" s="243"/>
      <c r="H181" s="246">
        <v>0.71699999999999997</v>
      </c>
      <c r="I181" s="247"/>
      <c r="J181" s="243"/>
      <c r="K181" s="243"/>
      <c r="L181" s="248"/>
      <c r="M181" s="249"/>
      <c r="N181" s="250"/>
      <c r="O181" s="250"/>
      <c r="P181" s="250"/>
      <c r="Q181" s="250"/>
      <c r="R181" s="250"/>
      <c r="S181" s="250"/>
      <c r="T181" s="251"/>
      <c r="AT181" s="252" t="s">
        <v>172</v>
      </c>
      <c r="AU181" s="252" t="s">
        <v>80</v>
      </c>
      <c r="AV181" s="14" t="s">
        <v>170</v>
      </c>
      <c r="AW181" s="14" t="s">
        <v>35</v>
      </c>
      <c r="AX181" s="14" t="s">
        <v>78</v>
      </c>
      <c r="AY181" s="252" t="s">
        <v>141</v>
      </c>
    </row>
    <row r="182" spans="2:65" s="1" customFormat="1" ht="25.5" customHeight="1">
      <c r="B182" s="42"/>
      <c r="C182" s="195" t="s">
        <v>473</v>
      </c>
      <c r="D182" s="195" t="s">
        <v>142</v>
      </c>
      <c r="E182" s="196" t="s">
        <v>981</v>
      </c>
      <c r="F182" s="197" t="s">
        <v>982</v>
      </c>
      <c r="G182" s="198" t="s">
        <v>194</v>
      </c>
      <c r="H182" s="199">
        <v>2</v>
      </c>
      <c r="I182" s="200"/>
      <c r="J182" s="201">
        <f>ROUND(I182*H182,2)</f>
        <v>0</v>
      </c>
      <c r="K182" s="197" t="s">
        <v>169</v>
      </c>
      <c r="L182" s="62"/>
      <c r="M182" s="202" t="s">
        <v>21</v>
      </c>
      <c r="N182" s="217" t="s">
        <v>42</v>
      </c>
      <c r="O182" s="43"/>
      <c r="P182" s="218">
        <f>O182*H182</f>
        <v>0</v>
      </c>
      <c r="Q182" s="218">
        <v>0</v>
      </c>
      <c r="R182" s="218">
        <f>Q182*H182</f>
        <v>0</v>
      </c>
      <c r="S182" s="218">
        <v>0.10199999999999999</v>
      </c>
      <c r="T182" s="219">
        <f>S182*H182</f>
        <v>0.20399999999999999</v>
      </c>
      <c r="AR182" s="25" t="s">
        <v>170</v>
      </c>
      <c r="AT182" s="25" t="s">
        <v>142</v>
      </c>
      <c r="AU182" s="25" t="s">
        <v>80</v>
      </c>
      <c r="AY182" s="25" t="s">
        <v>141</v>
      </c>
      <c r="BE182" s="207">
        <f>IF(N182="základní",J182,0)</f>
        <v>0</v>
      </c>
      <c r="BF182" s="207">
        <f>IF(N182="snížená",J182,0)</f>
        <v>0</v>
      </c>
      <c r="BG182" s="207">
        <f>IF(N182="zákl. přenesená",J182,0)</f>
        <v>0</v>
      </c>
      <c r="BH182" s="207">
        <f>IF(N182="sníž. přenesená",J182,0)</f>
        <v>0</v>
      </c>
      <c r="BI182" s="207">
        <f>IF(N182="nulová",J182,0)</f>
        <v>0</v>
      </c>
      <c r="BJ182" s="25" t="s">
        <v>78</v>
      </c>
      <c r="BK182" s="207">
        <f>ROUND(I182*H182,2)</f>
        <v>0</v>
      </c>
      <c r="BL182" s="25" t="s">
        <v>170</v>
      </c>
      <c r="BM182" s="25" t="s">
        <v>983</v>
      </c>
    </row>
    <row r="183" spans="2:65" s="13" customFormat="1">
      <c r="B183" s="231"/>
      <c r="C183" s="232"/>
      <c r="D183" s="222" t="s">
        <v>172</v>
      </c>
      <c r="E183" s="233" t="s">
        <v>21</v>
      </c>
      <c r="F183" s="234" t="s">
        <v>984</v>
      </c>
      <c r="G183" s="232"/>
      <c r="H183" s="235">
        <v>2</v>
      </c>
      <c r="I183" s="236"/>
      <c r="J183" s="232"/>
      <c r="K183" s="232"/>
      <c r="L183" s="237"/>
      <c r="M183" s="238"/>
      <c r="N183" s="239"/>
      <c r="O183" s="239"/>
      <c r="P183" s="239"/>
      <c r="Q183" s="239"/>
      <c r="R183" s="239"/>
      <c r="S183" s="239"/>
      <c r="T183" s="240"/>
      <c r="AT183" s="241" t="s">
        <v>172</v>
      </c>
      <c r="AU183" s="241" t="s">
        <v>80</v>
      </c>
      <c r="AV183" s="13" t="s">
        <v>80</v>
      </c>
      <c r="AW183" s="13" t="s">
        <v>35</v>
      </c>
      <c r="AX183" s="13" t="s">
        <v>78</v>
      </c>
      <c r="AY183" s="241" t="s">
        <v>141</v>
      </c>
    </row>
    <row r="184" spans="2:65" s="10" customFormat="1" ht="29.85" customHeight="1">
      <c r="B184" s="181"/>
      <c r="C184" s="182"/>
      <c r="D184" s="183" t="s">
        <v>70</v>
      </c>
      <c r="E184" s="215" t="s">
        <v>478</v>
      </c>
      <c r="F184" s="215" t="s">
        <v>479</v>
      </c>
      <c r="G184" s="182"/>
      <c r="H184" s="182"/>
      <c r="I184" s="185"/>
      <c r="J184" s="216">
        <f>BK184</f>
        <v>0</v>
      </c>
      <c r="K184" s="182"/>
      <c r="L184" s="187"/>
      <c r="M184" s="188"/>
      <c r="N184" s="189"/>
      <c r="O184" s="189"/>
      <c r="P184" s="190">
        <f>SUM(P185:P194)</f>
        <v>0</v>
      </c>
      <c r="Q184" s="189"/>
      <c r="R184" s="190">
        <f>SUM(R185:R194)</f>
        <v>0</v>
      </c>
      <c r="S184" s="189"/>
      <c r="T184" s="191">
        <f>SUM(T185:T194)</f>
        <v>0</v>
      </c>
      <c r="AR184" s="192" t="s">
        <v>78</v>
      </c>
      <c r="AT184" s="193" t="s">
        <v>70</v>
      </c>
      <c r="AU184" s="193" t="s">
        <v>78</v>
      </c>
      <c r="AY184" s="192" t="s">
        <v>141</v>
      </c>
      <c r="BK184" s="194">
        <f>SUM(BK185:BK194)</f>
        <v>0</v>
      </c>
    </row>
    <row r="185" spans="2:65" s="1" customFormat="1" ht="16.5" customHeight="1">
      <c r="B185" s="42"/>
      <c r="C185" s="195" t="s">
        <v>480</v>
      </c>
      <c r="D185" s="195" t="s">
        <v>142</v>
      </c>
      <c r="E185" s="196" t="s">
        <v>985</v>
      </c>
      <c r="F185" s="197" t="s">
        <v>986</v>
      </c>
      <c r="G185" s="198" t="s">
        <v>483</v>
      </c>
      <c r="H185" s="199">
        <v>50.377000000000002</v>
      </c>
      <c r="I185" s="200"/>
      <c r="J185" s="201">
        <f>ROUND(I185*H185,2)</f>
        <v>0</v>
      </c>
      <c r="K185" s="197" t="s">
        <v>169</v>
      </c>
      <c r="L185" s="62"/>
      <c r="M185" s="202" t="s">
        <v>21</v>
      </c>
      <c r="N185" s="217" t="s">
        <v>42</v>
      </c>
      <c r="O185" s="43"/>
      <c r="P185" s="218">
        <f>O185*H185</f>
        <v>0</v>
      </c>
      <c r="Q185" s="218">
        <v>0</v>
      </c>
      <c r="R185" s="218">
        <f>Q185*H185</f>
        <v>0</v>
      </c>
      <c r="S185" s="218">
        <v>0</v>
      </c>
      <c r="T185" s="219">
        <f>S185*H185</f>
        <v>0</v>
      </c>
      <c r="AR185" s="25" t="s">
        <v>170</v>
      </c>
      <c r="AT185" s="25" t="s">
        <v>142</v>
      </c>
      <c r="AU185" s="25" t="s">
        <v>80</v>
      </c>
      <c r="AY185" s="25" t="s">
        <v>141</v>
      </c>
      <c r="BE185" s="207">
        <f>IF(N185="základní",J185,0)</f>
        <v>0</v>
      </c>
      <c r="BF185" s="207">
        <f>IF(N185="snížená",J185,0)</f>
        <v>0</v>
      </c>
      <c r="BG185" s="207">
        <f>IF(N185="zákl. přenesená",J185,0)</f>
        <v>0</v>
      </c>
      <c r="BH185" s="207">
        <f>IF(N185="sníž. přenesená",J185,0)</f>
        <v>0</v>
      </c>
      <c r="BI185" s="207">
        <f>IF(N185="nulová",J185,0)</f>
        <v>0</v>
      </c>
      <c r="BJ185" s="25" t="s">
        <v>78</v>
      </c>
      <c r="BK185" s="207">
        <f>ROUND(I185*H185,2)</f>
        <v>0</v>
      </c>
      <c r="BL185" s="25" t="s">
        <v>170</v>
      </c>
      <c r="BM185" s="25" t="s">
        <v>987</v>
      </c>
    </row>
    <row r="186" spans="2:65" s="1" customFormat="1" ht="16.5" customHeight="1">
      <c r="B186" s="42"/>
      <c r="C186" s="195" t="s">
        <v>485</v>
      </c>
      <c r="D186" s="195" t="s">
        <v>142</v>
      </c>
      <c r="E186" s="196" t="s">
        <v>988</v>
      </c>
      <c r="F186" s="197" t="s">
        <v>989</v>
      </c>
      <c r="G186" s="198" t="s">
        <v>483</v>
      </c>
      <c r="H186" s="199">
        <v>957.16300000000001</v>
      </c>
      <c r="I186" s="200"/>
      <c r="J186" s="201">
        <f>ROUND(I186*H186,2)</f>
        <v>0</v>
      </c>
      <c r="K186" s="197" t="s">
        <v>169</v>
      </c>
      <c r="L186" s="62"/>
      <c r="M186" s="202" t="s">
        <v>21</v>
      </c>
      <c r="N186" s="217" t="s">
        <v>42</v>
      </c>
      <c r="O186" s="43"/>
      <c r="P186" s="218">
        <f>O186*H186</f>
        <v>0</v>
      </c>
      <c r="Q186" s="218">
        <v>0</v>
      </c>
      <c r="R186" s="218">
        <f>Q186*H186</f>
        <v>0</v>
      </c>
      <c r="S186" s="218">
        <v>0</v>
      </c>
      <c r="T186" s="219">
        <f>S186*H186</f>
        <v>0</v>
      </c>
      <c r="AR186" s="25" t="s">
        <v>170</v>
      </c>
      <c r="AT186" s="25" t="s">
        <v>142</v>
      </c>
      <c r="AU186" s="25" t="s">
        <v>80</v>
      </c>
      <c r="AY186" s="25" t="s">
        <v>141</v>
      </c>
      <c r="BE186" s="207">
        <f>IF(N186="základní",J186,0)</f>
        <v>0</v>
      </c>
      <c r="BF186" s="207">
        <f>IF(N186="snížená",J186,0)</f>
        <v>0</v>
      </c>
      <c r="BG186" s="207">
        <f>IF(N186="zákl. přenesená",J186,0)</f>
        <v>0</v>
      </c>
      <c r="BH186" s="207">
        <f>IF(N186="sníž. přenesená",J186,0)</f>
        <v>0</v>
      </c>
      <c r="BI186" s="207">
        <f>IF(N186="nulová",J186,0)</f>
        <v>0</v>
      </c>
      <c r="BJ186" s="25" t="s">
        <v>78</v>
      </c>
      <c r="BK186" s="207">
        <f>ROUND(I186*H186,2)</f>
        <v>0</v>
      </c>
      <c r="BL186" s="25" t="s">
        <v>170</v>
      </c>
      <c r="BM186" s="25" t="s">
        <v>990</v>
      </c>
    </row>
    <row r="187" spans="2:65" s="13" customFormat="1">
      <c r="B187" s="231"/>
      <c r="C187" s="232"/>
      <c r="D187" s="222" t="s">
        <v>172</v>
      </c>
      <c r="E187" s="232"/>
      <c r="F187" s="234" t="s">
        <v>991</v>
      </c>
      <c r="G187" s="232"/>
      <c r="H187" s="235">
        <v>957.16300000000001</v>
      </c>
      <c r="I187" s="236"/>
      <c r="J187" s="232"/>
      <c r="K187" s="232"/>
      <c r="L187" s="237"/>
      <c r="M187" s="238"/>
      <c r="N187" s="239"/>
      <c r="O187" s="239"/>
      <c r="P187" s="239"/>
      <c r="Q187" s="239"/>
      <c r="R187" s="239"/>
      <c r="S187" s="239"/>
      <c r="T187" s="240"/>
      <c r="AT187" s="241" t="s">
        <v>172</v>
      </c>
      <c r="AU187" s="241" t="s">
        <v>80</v>
      </c>
      <c r="AV187" s="13" t="s">
        <v>80</v>
      </c>
      <c r="AW187" s="13" t="s">
        <v>6</v>
      </c>
      <c r="AX187" s="13" t="s">
        <v>78</v>
      </c>
      <c r="AY187" s="241" t="s">
        <v>141</v>
      </c>
    </row>
    <row r="188" spans="2:65" s="1" customFormat="1" ht="16.5" customHeight="1">
      <c r="B188" s="42"/>
      <c r="C188" s="195" t="s">
        <v>489</v>
      </c>
      <c r="D188" s="195" t="s">
        <v>142</v>
      </c>
      <c r="E188" s="196" t="s">
        <v>992</v>
      </c>
      <c r="F188" s="197" t="s">
        <v>993</v>
      </c>
      <c r="G188" s="198" t="s">
        <v>483</v>
      </c>
      <c r="H188" s="199">
        <v>50.377000000000002</v>
      </c>
      <c r="I188" s="200"/>
      <c r="J188" s="201">
        <f>ROUND(I188*H188,2)</f>
        <v>0</v>
      </c>
      <c r="K188" s="197" t="s">
        <v>169</v>
      </c>
      <c r="L188" s="62"/>
      <c r="M188" s="202" t="s">
        <v>21</v>
      </c>
      <c r="N188" s="217" t="s">
        <v>42</v>
      </c>
      <c r="O188" s="43"/>
      <c r="P188" s="218">
        <f>O188*H188</f>
        <v>0</v>
      </c>
      <c r="Q188" s="218">
        <v>0</v>
      </c>
      <c r="R188" s="218">
        <f>Q188*H188</f>
        <v>0</v>
      </c>
      <c r="S188" s="218">
        <v>0</v>
      </c>
      <c r="T188" s="219">
        <f>S188*H188</f>
        <v>0</v>
      </c>
      <c r="AR188" s="25" t="s">
        <v>170</v>
      </c>
      <c r="AT188" s="25" t="s">
        <v>142</v>
      </c>
      <c r="AU188" s="25" t="s">
        <v>80</v>
      </c>
      <c r="AY188" s="25" t="s">
        <v>141</v>
      </c>
      <c r="BE188" s="207">
        <f>IF(N188="základní",J188,0)</f>
        <v>0</v>
      </c>
      <c r="BF188" s="207">
        <f>IF(N188="snížená",J188,0)</f>
        <v>0</v>
      </c>
      <c r="BG188" s="207">
        <f>IF(N188="zákl. přenesená",J188,0)</f>
        <v>0</v>
      </c>
      <c r="BH188" s="207">
        <f>IF(N188="sníž. přenesená",J188,0)</f>
        <v>0</v>
      </c>
      <c r="BI188" s="207">
        <f>IF(N188="nulová",J188,0)</f>
        <v>0</v>
      </c>
      <c r="BJ188" s="25" t="s">
        <v>78</v>
      </c>
      <c r="BK188" s="207">
        <f>ROUND(I188*H188,2)</f>
        <v>0</v>
      </c>
      <c r="BL188" s="25" t="s">
        <v>170</v>
      </c>
      <c r="BM188" s="25" t="s">
        <v>994</v>
      </c>
    </row>
    <row r="189" spans="2:65" s="1" customFormat="1" ht="16.5" customHeight="1">
      <c r="B189" s="42"/>
      <c r="C189" s="195" t="s">
        <v>493</v>
      </c>
      <c r="D189" s="195" t="s">
        <v>142</v>
      </c>
      <c r="E189" s="196" t="s">
        <v>995</v>
      </c>
      <c r="F189" s="197" t="s">
        <v>996</v>
      </c>
      <c r="G189" s="198" t="s">
        <v>483</v>
      </c>
      <c r="H189" s="199">
        <v>7.5570000000000004</v>
      </c>
      <c r="I189" s="200"/>
      <c r="J189" s="201">
        <f>ROUND(I189*H189,2)</f>
        <v>0</v>
      </c>
      <c r="K189" s="197" t="s">
        <v>169</v>
      </c>
      <c r="L189" s="62"/>
      <c r="M189" s="202" t="s">
        <v>21</v>
      </c>
      <c r="N189" s="217" t="s">
        <v>42</v>
      </c>
      <c r="O189" s="43"/>
      <c r="P189" s="218">
        <f>O189*H189</f>
        <v>0</v>
      </c>
      <c r="Q189" s="218">
        <v>0</v>
      </c>
      <c r="R189" s="218">
        <f>Q189*H189</f>
        <v>0</v>
      </c>
      <c r="S189" s="218">
        <v>0</v>
      </c>
      <c r="T189" s="219">
        <f>S189*H189</f>
        <v>0</v>
      </c>
      <c r="AR189" s="25" t="s">
        <v>170</v>
      </c>
      <c r="AT189" s="25" t="s">
        <v>142</v>
      </c>
      <c r="AU189" s="25" t="s">
        <v>80</v>
      </c>
      <c r="AY189" s="25" t="s">
        <v>141</v>
      </c>
      <c r="BE189" s="207">
        <f>IF(N189="základní",J189,0)</f>
        <v>0</v>
      </c>
      <c r="BF189" s="207">
        <f>IF(N189="snížená",J189,0)</f>
        <v>0</v>
      </c>
      <c r="BG189" s="207">
        <f>IF(N189="zákl. přenesená",J189,0)</f>
        <v>0</v>
      </c>
      <c r="BH189" s="207">
        <f>IF(N189="sníž. přenesená",J189,0)</f>
        <v>0</v>
      </c>
      <c r="BI189" s="207">
        <f>IF(N189="nulová",J189,0)</f>
        <v>0</v>
      </c>
      <c r="BJ189" s="25" t="s">
        <v>78</v>
      </c>
      <c r="BK189" s="207">
        <f>ROUND(I189*H189,2)</f>
        <v>0</v>
      </c>
      <c r="BL189" s="25" t="s">
        <v>170</v>
      </c>
      <c r="BM189" s="25" t="s">
        <v>997</v>
      </c>
    </row>
    <row r="190" spans="2:65" s="13" customFormat="1">
      <c r="B190" s="231"/>
      <c r="C190" s="232"/>
      <c r="D190" s="222" t="s">
        <v>172</v>
      </c>
      <c r="E190" s="232"/>
      <c r="F190" s="234" t="s">
        <v>998</v>
      </c>
      <c r="G190" s="232"/>
      <c r="H190" s="235">
        <v>7.5570000000000004</v>
      </c>
      <c r="I190" s="236"/>
      <c r="J190" s="232"/>
      <c r="K190" s="232"/>
      <c r="L190" s="237"/>
      <c r="M190" s="238"/>
      <c r="N190" s="239"/>
      <c r="O190" s="239"/>
      <c r="P190" s="239"/>
      <c r="Q190" s="239"/>
      <c r="R190" s="239"/>
      <c r="S190" s="239"/>
      <c r="T190" s="240"/>
      <c r="AT190" s="241" t="s">
        <v>172</v>
      </c>
      <c r="AU190" s="241" t="s">
        <v>80</v>
      </c>
      <c r="AV190" s="13" t="s">
        <v>80</v>
      </c>
      <c r="AW190" s="13" t="s">
        <v>6</v>
      </c>
      <c r="AX190" s="13" t="s">
        <v>78</v>
      </c>
      <c r="AY190" s="241" t="s">
        <v>141</v>
      </c>
    </row>
    <row r="191" spans="2:65" s="1" customFormat="1" ht="16.5" customHeight="1">
      <c r="B191" s="42"/>
      <c r="C191" s="195" t="s">
        <v>498</v>
      </c>
      <c r="D191" s="195" t="s">
        <v>142</v>
      </c>
      <c r="E191" s="196" t="s">
        <v>999</v>
      </c>
      <c r="F191" s="197" t="s">
        <v>1000</v>
      </c>
      <c r="G191" s="198" t="s">
        <v>483</v>
      </c>
      <c r="H191" s="199">
        <v>15.113</v>
      </c>
      <c r="I191" s="200"/>
      <c r="J191" s="201">
        <f>ROUND(I191*H191,2)</f>
        <v>0</v>
      </c>
      <c r="K191" s="197" t="s">
        <v>169</v>
      </c>
      <c r="L191" s="62"/>
      <c r="M191" s="202" t="s">
        <v>21</v>
      </c>
      <c r="N191" s="217" t="s">
        <v>42</v>
      </c>
      <c r="O191" s="43"/>
      <c r="P191" s="218">
        <f>O191*H191</f>
        <v>0</v>
      </c>
      <c r="Q191" s="218">
        <v>0</v>
      </c>
      <c r="R191" s="218">
        <f>Q191*H191</f>
        <v>0</v>
      </c>
      <c r="S191" s="218">
        <v>0</v>
      </c>
      <c r="T191" s="219">
        <f>S191*H191</f>
        <v>0</v>
      </c>
      <c r="AR191" s="25" t="s">
        <v>170</v>
      </c>
      <c r="AT191" s="25" t="s">
        <v>142</v>
      </c>
      <c r="AU191" s="25" t="s">
        <v>80</v>
      </c>
      <c r="AY191" s="25" t="s">
        <v>141</v>
      </c>
      <c r="BE191" s="207">
        <f>IF(N191="základní",J191,0)</f>
        <v>0</v>
      </c>
      <c r="BF191" s="207">
        <f>IF(N191="snížená",J191,0)</f>
        <v>0</v>
      </c>
      <c r="BG191" s="207">
        <f>IF(N191="zákl. přenesená",J191,0)</f>
        <v>0</v>
      </c>
      <c r="BH191" s="207">
        <f>IF(N191="sníž. přenesená",J191,0)</f>
        <v>0</v>
      </c>
      <c r="BI191" s="207">
        <f>IF(N191="nulová",J191,0)</f>
        <v>0</v>
      </c>
      <c r="BJ191" s="25" t="s">
        <v>78</v>
      </c>
      <c r="BK191" s="207">
        <f>ROUND(I191*H191,2)</f>
        <v>0</v>
      </c>
      <c r="BL191" s="25" t="s">
        <v>170</v>
      </c>
      <c r="BM191" s="25" t="s">
        <v>1001</v>
      </c>
    </row>
    <row r="192" spans="2:65" s="13" customFormat="1">
      <c r="B192" s="231"/>
      <c r="C192" s="232"/>
      <c r="D192" s="222" t="s">
        <v>172</v>
      </c>
      <c r="E192" s="232"/>
      <c r="F192" s="234" t="s">
        <v>1002</v>
      </c>
      <c r="G192" s="232"/>
      <c r="H192" s="235">
        <v>15.113</v>
      </c>
      <c r="I192" s="236"/>
      <c r="J192" s="232"/>
      <c r="K192" s="232"/>
      <c r="L192" s="237"/>
      <c r="M192" s="238"/>
      <c r="N192" s="239"/>
      <c r="O192" s="239"/>
      <c r="P192" s="239"/>
      <c r="Q192" s="239"/>
      <c r="R192" s="239"/>
      <c r="S192" s="239"/>
      <c r="T192" s="240"/>
      <c r="AT192" s="241" t="s">
        <v>172</v>
      </c>
      <c r="AU192" s="241" t="s">
        <v>80</v>
      </c>
      <c r="AV192" s="13" t="s">
        <v>80</v>
      </c>
      <c r="AW192" s="13" t="s">
        <v>6</v>
      </c>
      <c r="AX192" s="13" t="s">
        <v>78</v>
      </c>
      <c r="AY192" s="241" t="s">
        <v>141</v>
      </c>
    </row>
    <row r="193" spans="2:65" s="1" customFormat="1" ht="16.5" customHeight="1">
      <c r="B193" s="42"/>
      <c r="C193" s="195" t="s">
        <v>503</v>
      </c>
      <c r="D193" s="195" t="s">
        <v>142</v>
      </c>
      <c r="E193" s="196" t="s">
        <v>1003</v>
      </c>
      <c r="F193" s="197" t="s">
        <v>1004</v>
      </c>
      <c r="G193" s="198" t="s">
        <v>483</v>
      </c>
      <c r="H193" s="199">
        <v>27.707000000000001</v>
      </c>
      <c r="I193" s="200"/>
      <c r="J193" s="201">
        <f>ROUND(I193*H193,2)</f>
        <v>0</v>
      </c>
      <c r="K193" s="197" t="s">
        <v>169</v>
      </c>
      <c r="L193" s="62"/>
      <c r="M193" s="202" t="s">
        <v>21</v>
      </c>
      <c r="N193" s="217" t="s">
        <v>42</v>
      </c>
      <c r="O193" s="43"/>
      <c r="P193" s="218">
        <f>O193*H193</f>
        <v>0</v>
      </c>
      <c r="Q193" s="218">
        <v>0</v>
      </c>
      <c r="R193" s="218">
        <f>Q193*H193</f>
        <v>0</v>
      </c>
      <c r="S193" s="218">
        <v>0</v>
      </c>
      <c r="T193" s="219">
        <f>S193*H193</f>
        <v>0</v>
      </c>
      <c r="AR193" s="25" t="s">
        <v>170</v>
      </c>
      <c r="AT193" s="25" t="s">
        <v>142</v>
      </c>
      <c r="AU193" s="25" t="s">
        <v>80</v>
      </c>
      <c r="AY193" s="25" t="s">
        <v>141</v>
      </c>
      <c r="BE193" s="207">
        <f>IF(N193="základní",J193,0)</f>
        <v>0</v>
      </c>
      <c r="BF193" s="207">
        <f>IF(N193="snížená",J193,0)</f>
        <v>0</v>
      </c>
      <c r="BG193" s="207">
        <f>IF(N193="zákl. přenesená",J193,0)</f>
        <v>0</v>
      </c>
      <c r="BH193" s="207">
        <f>IF(N193="sníž. přenesená",J193,0)</f>
        <v>0</v>
      </c>
      <c r="BI193" s="207">
        <f>IF(N193="nulová",J193,0)</f>
        <v>0</v>
      </c>
      <c r="BJ193" s="25" t="s">
        <v>78</v>
      </c>
      <c r="BK193" s="207">
        <f>ROUND(I193*H193,2)</f>
        <v>0</v>
      </c>
      <c r="BL193" s="25" t="s">
        <v>170</v>
      </c>
      <c r="BM193" s="25" t="s">
        <v>1005</v>
      </c>
    </row>
    <row r="194" spans="2:65" s="13" customFormat="1">
      <c r="B194" s="231"/>
      <c r="C194" s="232"/>
      <c r="D194" s="222" t="s">
        <v>172</v>
      </c>
      <c r="E194" s="232"/>
      <c r="F194" s="234" t="s">
        <v>1006</v>
      </c>
      <c r="G194" s="232"/>
      <c r="H194" s="235">
        <v>27.707000000000001</v>
      </c>
      <c r="I194" s="236"/>
      <c r="J194" s="232"/>
      <c r="K194" s="232"/>
      <c r="L194" s="237"/>
      <c r="M194" s="238"/>
      <c r="N194" s="239"/>
      <c r="O194" s="239"/>
      <c r="P194" s="239"/>
      <c r="Q194" s="239"/>
      <c r="R194" s="239"/>
      <c r="S194" s="239"/>
      <c r="T194" s="240"/>
      <c r="AT194" s="241" t="s">
        <v>172</v>
      </c>
      <c r="AU194" s="241" t="s">
        <v>80</v>
      </c>
      <c r="AV194" s="13" t="s">
        <v>80</v>
      </c>
      <c r="AW194" s="13" t="s">
        <v>6</v>
      </c>
      <c r="AX194" s="13" t="s">
        <v>78</v>
      </c>
      <c r="AY194" s="241" t="s">
        <v>141</v>
      </c>
    </row>
    <row r="195" spans="2:65" s="10" customFormat="1" ht="29.85" customHeight="1">
      <c r="B195" s="181"/>
      <c r="C195" s="182"/>
      <c r="D195" s="183" t="s">
        <v>70</v>
      </c>
      <c r="E195" s="215" t="s">
        <v>508</v>
      </c>
      <c r="F195" s="215" t="s">
        <v>509</v>
      </c>
      <c r="G195" s="182"/>
      <c r="H195" s="182"/>
      <c r="I195" s="185"/>
      <c r="J195" s="216">
        <f>BK195</f>
        <v>0</v>
      </c>
      <c r="K195" s="182"/>
      <c r="L195" s="187"/>
      <c r="M195" s="188"/>
      <c r="N195" s="189"/>
      <c r="O195" s="189"/>
      <c r="P195" s="190">
        <f>SUM(P196:P199)</f>
        <v>0</v>
      </c>
      <c r="Q195" s="189"/>
      <c r="R195" s="190">
        <f>SUM(R196:R199)</f>
        <v>0</v>
      </c>
      <c r="S195" s="189"/>
      <c r="T195" s="191">
        <f>SUM(T196:T199)</f>
        <v>0</v>
      </c>
      <c r="AR195" s="192" t="s">
        <v>78</v>
      </c>
      <c r="AT195" s="193" t="s">
        <v>70</v>
      </c>
      <c r="AU195" s="193" t="s">
        <v>78</v>
      </c>
      <c r="AY195" s="192" t="s">
        <v>141</v>
      </c>
      <c r="BK195" s="194">
        <f>SUM(BK196:BK199)</f>
        <v>0</v>
      </c>
    </row>
    <row r="196" spans="2:65" s="1" customFormat="1" ht="25.5" customHeight="1">
      <c r="B196" s="42"/>
      <c r="C196" s="195" t="s">
        <v>510</v>
      </c>
      <c r="D196" s="195" t="s">
        <v>142</v>
      </c>
      <c r="E196" s="196" t="s">
        <v>1007</v>
      </c>
      <c r="F196" s="197" t="s">
        <v>1008</v>
      </c>
      <c r="G196" s="198" t="s">
        <v>483</v>
      </c>
      <c r="H196" s="199">
        <v>126.76300000000001</v>
      </c>
      <c r="I196" s="200"/>
      <c r="J196" s="201">
        <f>ROUND(I196*H196,2)</f>
        <v>0</v>
      </c>
      <c r="K196" s="197" t="s">
        <v>169</v>
      </c>
      <c r="L196" s="62"/>
      <c r="M196" s="202" t="s">
        <v>21</v>
      </c>
      <c r="N196" s="217" t="s">
        <v>42</v>
      </c>
      <c r="O196" s="43"/>
      <c r="P196" s="218">
        <f>O196*H196</f>
        <v>0</v>
      </c>
      <c r="Q196" s="218">
        <v>0</v>
      </c>
      <c r="R196" s="218">
        <f>Q196*H196</f>
        <v>0</v>
      </c>
      <c r="S196" s="218">
        <v>0</v>
      </c>
      <c r="T196" s="219">
        <f>S196*H196</f>
        <v>0</v>
      </c>
      <c r="AR196" s="25" t="s">
        <v>170</v>
      </c>
      <c r="AT196" s="25" t="s">
        <v>142</v>
      </c>
      <c r="AU196" s="25" t="s">
        <v>80</v>
      </c>
      <c r="AY196" s="25" t="s">
        <v>141</v>
      </c>
      <c r="BE196" s="207">
        <f>IF(N196="základní",J196,0)</f>
        <v>0</v>
      </c>
      <c r="BF196" s="207">
        <f>IF(N196="snížená",J196,0)</f>
        <v>0</v>
      </c>
      <c r="BG196" s="207">
        <f>IF(N196="zákl. přenesená",J196,0)</f>
        <v>0</v>
      </c>
      <c r="BH196" s="207">
        <f>IF(N196="sníž. přenesená",J196,0)</f>
        <v>0</v>
      </c>
      <c r="BI196" s="207">
        <f>IF(N196="nulová",J196,0)</f>
        <v>0</v>
      </c>
      <c r="BJ196" s="25" t="s">
        <v>78</v>
      </c>
      <c r="BK196" s="207">
        <f>ROUND(I196*H196,2)</f>
        <v>0</v>
      </c>
      <c r="BL196" s="25" t="s">
        <v>170</v>
      </c>
      <c r="BM196" s="25" t="s">
        <v>1009</v>
      </c>
    </row>
    <row r="197" spans="2:65" s="1" customFormat="1" ht="25.5" customHeight="1">
      <c r="B197" s="42"/>
      <c r="C197" s="195" t="s">
        <v>514</v>
      </c>
      <c r="D197" s="195" t="s">
        <v>142</v>
      </c>
      <c r="E197" s="196" t="s">
        <v>1010</v>
      </c>
      <c r="F197" s="197" t="s">
        <v>1011</v>
      </c>
      <c r="G197" s="198" t="s">
        <v>483</v>
      </c>
      <c r="H197" s="199">
        <v>126.76300000000001</v>
      </c>
      <c r="I197" s="200"/>
      <c r="J197" s="201">
        <f>ROUND(I197*H197,2)</f>
        <v>0</v>
      </c>
      <c r="K197" s="197" t="s">
        <v>169</v>
      </c>
      <c r="L197" s="62"/>
      <c r="M197" s="202" t="s">
        <v>21</v>
      </c>
      <c r="N197" s="217" t="s">
        <v>42</v>
      </c>
      <c r="O197" s="43"/>
      <c r="P197" s="218">
        <f>O197*H197</f>
        <v>0</v>
      </c>
      <c r="Q197" s="218">
        <v>0</v>
      </c>
      <c r="R197" s="218">
        <f>Q197*H197</f>
        <v>0</v>
      </c>
      <c r="S197" s="218">
        <v>0</v>
      </c>
      <c r="T197" s="219">
        <f>S197*H197</f>
        <v>0</v>
      </c>
      <c r="AR197" s="25" t="s">
        <v>170</v>
      </c>
      <c r="AT197" s="25" t="s">
        <v>142</v>
      </c>
      <c r="AU197" s="25" t="s">
        <v>80</v>
      </c>
      <c r="AY197" s="25" t="s">
        <v>141</v>
      </c>
      <c r="BE197" s="207">
        <f>IF(N197="základní",J197,0)</f>
        <v>0</v>
      </c>
      <c r="BF197" s="207">
        <f>IF(N197="snížená",J197,0)</f>
        <v>0</v>
      </c>
      <c r="BG197" s="207">
        <f>IF(N197="zákl. přenesená",J197,0)</f>
        <v>0</v>
      </c>
      <c r="BH197" s="207">
        <f>IF(N197="sníž. přenesená",J197,0)</f>
        <v>0</v>
      </c>
      <c r="BI197" s="207">
        <f>IF(N197="nulová",J197,0)</f>
        <v>0</v>
      </c>
      <c r="BJ197" s="25" t="s">
        <v>78</v>
      </c>
      <c r="BK197" s="207">
        <f>ROUND(I197*H197,2)</f>
        <v>0</v>
      </c>
      <c r="BL197" s="25" t="s">
        <v>170</v>
      </c>
      <c r="BM197" s="25" t="s">
        <v>1012</v>
      </c>
    </row>
    <row r="198" spans="2:65" s="1" customFormat="1" ht="25.5" customHeight="1">
      <c r="B198" s="42"/>
      <c r="C198" s="195" t="s">
        <v>522</v>
      </c>
      <c r="D198" s="195" t="s">
        <v>142</v>
      </c>
      <c r="E198" s="196" t="s">
        <v>1013</v>
      </c>
      <c r="F198" s="197" t="s">
        <v>1014</v>
      </c>
      <c r="G198" s="198" t="s">
        <v>483</v>
      </c>
      <c r="H198" s="199">
        <v>380.28899999999999</v>
      </c>
      <c r="I198" s="200"/>
      <c r="J198" s="201">
        <f>ROUND(I198*H198,2)</f>
        <v>0</v>
      </c>
      <c r="K198" s="197" t="s">
        <v>169</v>
      </c>
      <c r="L198" s="62"/>
      <c r="M198" s="202" t="s">
        <v>21</v>
      </c>
      <c r="N198" s="217" t="s">
        <v>42</v>
      </c>
      <c r="O198" s="43"/>
      <c r="P198" s="218">
        <f>O198*H198</f>
        <v>0</v>
      </c>
      <c r="Q198" s="218">
        <v>0</v>
      </c>
      <c r="R198" s="218">
        <f>Q198*H198</f>
        <v>0</v>
      </c>
      <c r="S198" s="218">
        <v>0</v>
      </c>
      <c r="T198" s="219">
        <f>S198*H198</f>
        <v>0</v>
      </c>
      <c r="AR198" s="25" t="s">
        <v>170</v>
      </c>
      <c r="AT198" s="25" t="s">
        <v>142</v>
      </c>
      <c r="AU198" s="25" t="s">
        <v>80</v>
      </c>
      <c r="AY198" s="25" t="s">
        <v>141</v>
      </c>
      <c r="BE198" s="207">
        <f>IF(N198="základní",J198,0)</f>
        <v>0</v>
      </c>
      <c r="BF198" s="207">
        <f>IF(N198="snížená",J198,0)</f>
        <v>0</v>
      </c>
      <c r="BG198" s="207">
        <f>IF(N198="zákl. přenesená",J198,0)</f>
        <v>0</v>
      </c>
      <c r="BH198" s="207">
        <f>IF(N198="sníž. přenesená",J198,0)</f>
        <v>0</v>
      </c>
      <c r="BI198" s="207">
        <f>IF(N198="nulová",J198,0)</f>
        <v>0</v>
      </c>
      <c r="BJ198" s="25" t="s">
        <v>78</v>
      </c>
      <c r="BK198" s="207">
        <f>ROUND(I198*H198,2)</f>
        <v>0</v>
      </c>
      <c r="BL198" s="25" t="s">
        <v>170</v>
      </c>
      <c r="BM198" s="25" t="s">
        <v>1015</v>
      </c>
    </row>
    <row r="199" spans="2:65" s="13" customFormat="1">
      <c r="B199" s="231"/>
      <c r="C199" s="232"/>
      <c r="D199" s="222" t="s">
        <v>172</v>
      </c>
      <c r="E199" s="232"/>
      <c r="F199" s="234" t="s">
        <v>1016</v>
      </c>
      <c r="G199" s="232"/>
      <c r="H199" s="235">
        <v>380.28899999999999</v>
      </c>
      <c r="I199" s="236"/>
      <c r="J199" s="232"/>
      <c r="K199" s="232"/>
      <c r="L199" s="237"/>
      <c r="M199" s="281"/>
      <c r="N199" s="282"/>
      <c r="O199" s="282"/>
      <c r="P199" s="282"/>
      <c r="Q199" s="282"/>
      <c r="R199" s="282"/>
      <c r="S199" s="282"/>
      <c r="T199" s="283"/>
      <c r="AT199" s="241" t="s">
        <v>172</v>
      </c>
      <c r="AU199" s="241" t="s">
        <v>80</v>
      </c>
      <c r="AV199" s="13" t="s">
        <v>80</v>
      </c>
      <c r="AW199" s="13" t="s">
        <v>6</v>
      </c>
      <c r="AX199" s="13" t="s">
        <v>78</v>
      </c>
      <c r="AY199" s="241" t="s">
        <v>141</v>
      </c>
    </row>
    <row r="200" spans="2:65" s="1" customFormat="1" ht="6.95" customHeight="1">
      <c r="B200" s="57"/>
      <c r="C200" s="58"/>
      <c r="D200" s="58"/>
      <c r="E200" s="58"/>
      <c r="F200" s="58"/>
      <c r="G200" s="58"/>
      <c r="H200" s="58"/>
      <c r="I200" s="149"/>
      <c r="J200" s="58"/>
      <c r="K200" s="58"/>
      <c r="L200" s="62"/>
    </row>
  </sheetData>
  <sheetProtection algorithmName="SHA-512" hashValue="qcWV0uCdKia/R7hvkP2yF/j6M343nHRuHqUbLVl8zxlCkOsPaxm40O9/z+bOMoAkSORbSkMQVj+E1h6BZFLk7A==" saltValue="FnX7zgnTpHg3cXjx5/QinfpSSR2iN1V2EvRNDhHhqPFIOxWfaVhMhvKDUFqtKdcQMO7Iub5EtW+MoLFo33U0cA==" spinCount="100000" sheet="1" objects="1" scenarios="1" formatColumns="0" formatRows="0" autoFilter="0"/>
  <autoFilter ref="C89:K199" xr:uid="{00000000-0009-0000-0000-000005000000}"/>
  <mergeCells count="13">
    <mergeCell ref="E82:H82"/>
    <mergeCell ref="G1:H1"/>
    <mergeCell ref="L2:V2"/>
    <mergeCell ref="E49:H49"/>
    <mergeCell ref="E51:H51"/>
    <mergeCell ref="J55:J56"/>
    <mergeCell ref="E78:H78"/>
    <mergeCell ref="E80:H80"/>
    <mergeCell ref="E7:H7"/>
    <mergeCell ref="E9:H9"/>
    <mergeCell ref="E11:H11"/>
    <mergeCell ref="E26:H26"/>
    <mergeCell ref="E47:H47"/>
  </mergeCells>
  <hyperlinks>
    <hyperlink ref="F1:G1" location="C2" display="1) Krycí list soupisu" xr:uid="{00000000-0004-0000-0500-000000000000}"/>
    <hyperlink ref="G1:H1" location="C58" display="2) Rekapitulace" xr:uid="{00000000-0004-0000-0500-000001000000}"/>
    <hyperlink ref="J1" location="C89" display="3) Soupis prací" xr:uid="{00000000-0004-0000-0500-000002000000}"/>
    <hyperlink ref="L1:V1" location="'Rekapitulace stavby'!C2" display="Rekapitulace stavby" xr:uid="{00000000-0004-0000-0500-000003000000}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BR97"/>
  <sheetViews>
    <sheetView showGridLines="0" workbookViewId="0">
      <pane ySplit="1" topLeftCell="A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21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2"/>
      <c r="B1" s="122"/>
      <c r="C1" s="122"/>
      <c r="D1" s="123" t="s">
        <v>1</v>
      </c>
      <c r="E1" s="122"/>
      <c r="F1" s="124" t="s">
        <v>108</v>
      </c>
      <c r="G1" s="405" t="s">
        <v>109</v>
      </c>
      <c r="H1" s="405"/>
      <c r="I1" s="125"/>
      <c r="J1" s="124" t="s">
        <v>110</v>
      </c>
      <c r="K1" s="123" t="s">
        <v>111</v>
      </c>
      <c r="L1" s="124" t="s">
        <v>112</v>
      </c>
      <c r="M1" s="124"/>
      <c r="N1" s="124"/>
      <c r="O1" s="124"/>
      <c r="P1" s="124"/>
      <c r="Q1" s="124"/>
      <c r="R1" s="124"/>
      <c r="S1" s="124"/>
      <c r="T1" s="124"/>
      <c r="U1" s="21"/>
      <c r="V1" s="21"/>
      <c r="W1" s="22"/>
      <c r="X1" s="22"/>
      <c r="Y1" s="22"/>
      <c r="Z1" s="22"/>
      <c r="AA1" s="22"/>
      <c r="AB1" s="22"/>
      <c r="AC1" s="22"/>
      <c r="AD1" s="22"/>
      <c r="AE1" s="22"/>
      <c r="AF1" s="22"/>
      <c r="AG1" s="22"/>
      <c r="AH1" s="22"/>
      <c r="AI1" s="22"/>
      <c r="AJ1" s="22"/>
      <c r="AK1" s="22"/>
      <c r="AL1" s="22"/>
      <c r="AM1" s="22"/>
      <c r="AN1" s="22"/>
      <c r="AO1" s="22"/>
      <c r="AP1" s="22"/>
      <c r="AQ1" s="22"/>
      <c r="AR1" s="22"/>
      <c r="AS1" s="22"/>
      <c r="AT1" s="22"/>
      <c r="AU1" s="22"/>
      <c r="AV1" s="22"/>
      <c r="AW1" s="22"/>
      <c r="AX1" s="22"/>
      <c r="AY1" s="22"/>
      <c r="AZ1" s="22"/>
      <c r="BA1" s="22"/>
      <c r="BB1" s="22"/>
      <c r="BC1" s="22"/>
      <c r="BD1" s="22"/>
      <c r="BE1" s="22"/>
      <c r="BF1" s="22"/>
      <c r="BG1" s="22"/>
      <c r="BH1" s="22"/>
      <c r="BI1" s="22"/>
      <c r="BJ1" s="22"/>
      <c r="BK1" s="22"/>
      <c r="BL1" s="22"/>
      <c r="BM1" s="22"/>
      <c r="BN1" s="22"/>
      <c r="BO1" s="22"/>
      <c r="BP1" s="22"/>
      <c r="BQ1" s="22"/>
      <c r="BR1" s="22"/>
    </row>
    <row r="2" spans="1:70" ht="36.950000000000003" customHeight="1">
      <c r="L2" s="362"/>
      <c r="M2" s="362"/>
      <c r="N2" s="362"/>
      <c r="O2" s="362"/>
      <c r="P2" s="362"/>
      <c r="Q2" s="362"/>
      <c r="R2" s="362"/>
      <c r="S2" s="362"/>
      <c r="T2" s="362"/>
      <c r="U2" s="362"/>
      <c r="V2" s="362"/>
      <c r="AT2" s="25" t="s">
        <v>100</v>
      </c>
    </row>
    <row r="3" spans="1:70" ht="6.95" customHeight="1">
      <c r="B3" s="26"/>
      <c r="C3" s="27"/>
      <c r="D3" s="27"/>
      <c r="E3" s="27"/>
      <c r="F3" s="27"/>
      <c r="G3" s="27"/>
      <c r="H3" s="27"/>
      <c r="I3" s="126"/>
      <c r="J3" s="27"/>
      <c r="K3" s="28"/>
      <c r="AT3" s="25" t="s">
        <v>80</v>
      </c>
    </row>
    <row r="4" spans="1:70" ht="36.950000000000003" customHeight="1">
      <c r="B4" s="29"/>
      <c r="C4" s="30"/>
      <c r="D4" s="31" t="s">
        <v>113</v>
      </c>
      <c r="E4" s="30"/>
      <c r="F4" s="30"/>
      <c r="G4" s="30"/>
      <c r="H4" s="30"/>
      <c r="I4" s="127"/>
      <c r="J4" s="30"/>
      <c r="K4" s="32"/>
      <c r="M4" s="33" t="s">
        <v>12</v>
      </c>
      <c r="AT4" s="25" t="s">
        <v>6</v>
      </c>
    </row>
    <row r="5" spans="1:70" ht="6.95" customHeight="1">
      <c r="B5" s="29"/>
      <c r="C5" s="30"/>
      <c r="D5" s="30"/>
      <c r="E5" s="30"/>
      <c r="F5" s="30"/>
      <c r="G5" s="30"/>
      <c r="H5" s="30"/>
      <c r="I5" s="127"/>
      <c r="J5" s="30"/>
      <c r="K5" s="32"/>
    </row>
    <row r="6" spans="1:70" ht="15">
      <c r="B6" s="29"/>
      <c r="C6" s="30"/>
      <c r="D6" s="38" t="s">
        <v>18</v>
      </c>
      <c r="E6" s="30"/>
      <c r="F6" s="30"/>
      <c r="G6" s="30"/>
      <c r="H6" s="30"/>
      <c r="I6" s="127"/>
      <c r="J6" s="30"/>
      <c r="K6" s="32"/>
    </row>
    <row r="7" spans="1:70" ht="16.5" customHeight="1">
      <c r="B7" s="29"/>
      <c r="C7" s="30"/>
      <c r="D7" s="30"/>
      <c r="E7" s="406" t="str">
        <f>'Rekapitulace stavby'!K6</f>
        <v>SOU Opravárenské - rekonstrukce havarijního stavu elektroinstalace v dílnách II.etapa</v>
      </c>
      <c r="F7" s="412"/>
      <c r="G7" s="412"/>
      <c r="H7" s="412"/>
      <c r="I7" s="127"/>
      <c r="J7" s="30"/>
      <c r="K7" s="32"/>
    </row>
    <row r="8" spans="1:70" ht="15">
      <c r="B8" s="29"/>
      <c r="C8" s="30"/>
      <c r="D8" s="38" t="s">
        <v>114</v>
      </c>
      <c r="E8" s="30"/>
      <c r="F8" s="30"/>
      <c r="G8" s="30"/>
      <c r="H8" s="30"/>
      <c r="I8" s="127"/>
      <c r="J8" s="30"/>
      <c r="K8" s="32"/>
    </row>
    <row r="9" spans="1:70" s="1" customFormat="1" ht="28.5" customHeight="1">
      <c r="B9" s="42"/>
      <c r="C9" s="43"/>
      <c r="D9" s="43"/>
      <c r="E9" s="406" t="s">
        <v>812</v>
      </c>
      <c r="F9" s="407"/>
      <c r="G9" s="407"/>
      <c r="H9" s="407"/>
      <c r="I9" s="128"/>
      <c r="J9" s="43"/>
      <c r="K9" s="46"/>
    </row>
    <row r="10" spans="1:70" s="1" customFormat="1" ht="15">
      <c r="B10" s="42"/>
      <c r="C10" s="43"/>
      <c r="D10" s="38" t="s">
        <v>116</v>
      </c>
      <c r="E10" s="43"/>
      <c r="F10" s="43"/>
      <c r="G10" s="43"/>
      <c r="H10" s="43"/>
      <c r="I10" s="128"/>
      <c r="J10" s="43"/>
      <c r="K10" s="46"/>
    </row>
    <row r="11" spans="1:70" s="1" customFormat="1" ht="36.950000000000003" customHeight="1">
      <c r="B11" s="42"/>
      <c r="C11" s="43"/>
      <c r="D11" s="43"/>
      <c r="E11" s="408" t="s">
        <v>776</v>
      </c>
      <c r="F11" s="407"/>
      <c r="G11" s="407"/>
      <c r="H11" s="407"/>
      <c r="I11" s="128"/>
      <c r="J11" s="43"/>
      <c r="K11" s="46"/>
    </row>
    <row r="12" spans="1:70" s="1" customFormat="1">
      <c r="B12" s="42"/>
      <c r="C12" s="43"/>
      <c r="D12" s="43"/>
      <c r="E12" s="43"/>
      <c r="F12" s="43"/>
      <c r="G12" s="43"/>
      <c r="H12" s="43"/>
      <c r="I12" s="128"/>
      <c r="J12" s="43"/>
      <c r="K12" s="46"/>
    </row>
    <row r="13" spans="1:70" s="1" customFormat="1" ht="14.45" customHeight="1">
      <c r="B13" s="42"/>
      <c r="C13" s="43"/>
      <c r="D13" s="38" t="s">
        <v>20</v>
      </c>
      <c r="E13" s="43"/>
      <c r="F13" s="36" t="s">
        <v>21</v>
      </c>
      <c r="G13" s="43"/>
      <c r="H13" s="43"/>
      <c r="I13" s="129" t="s">
        <v>22</v>
      </c>
      <c r="J13" s="36" t="s">
        <v>21</v>
      </c>
      <c r="K13" s="46"/>
    </row>
    <row r="14" spans="1:70" s="1" customFormat="1" ht="14.45" customHeight="1">
      <c r="B14" s="42"/>
      <c r="C14" s="43"/>
      <c r="D14" s="38" t="s">
        <v>23</v>
      </c>
      <c r="E14" s="43"/>
      <c r="F14" s="36" t="s">
        <v>24</v>
      </c>
      <c r="G14" s="43"/>
      <c r="H14" s="43"/>
      <c r="I14" s="129" t="s">
        <v>25</v>
      </c>
      <c r="J14" s="130" t="str">
        <f>'Rekapitulace stavby'!AN8</f>
        <v>23. 3. 2018</v>
      </c>
      <c r="K14" s="46"/>
    </row>
    <row r="15" spans="1:70" s="1" customFormat="1" ht="10.9" customHeight="1">
      <c r="B15" s="42"/>
      <c r="C15" s="43"/>
      <c r="D15" s="43"/>
      <c r="E15" s="43"/>
      <c r="F15" s="43"/>
      <c r="G15" s="43"/>
      <c r="H15" s="43"/>
      <c r="I15" s="128"/>
      <c r="J15" s="43"/>
      <c r="K15" s="46"/>
    </row>
    <row r="16" spans="1:70" s="1" customFormat="1" ht="14.45" customHeight="1">
      <c r="B16" s="42"/>
      <c r="C16" s="43"/>
      <c r="D16" s="38" t="s">
        <v>27</v>
      </c>
      <c r="E16" s="43"/>
      <c r="F16" s="43"/>
      <c r="G16" s="43"/>
      <c r="H16" s="43"/>
      <c r="I16" s="129" t="s">
        <v>28</v>
      </c>
      <c r="J16" s="36" t="s">
        <v>21</v>
      </c>
      <c r="K16" s="46"/>
    </row>
    <row r="17" spans="2:11" s="1" customFormat="1" ht="18" customHeight="1">
      <c r="B17" s="42"/>
      <c r="C17" s="43"/>
      <c r="D17" s="43"/>
      <c r="E17" s="36" t="s">
        <v>29</v>
      </c>
      <c r="F17" s="43"/>
      <c r="G17" s="43"/>
      <c r="H17" s="43"/>
      <c r="I17" s="129" t="s">
        <v>30</v>
      </c>
      <c r="J17" s="36" t="s">
        <v>21</v>
      </c>
      <c r="K17" s="46"/>
    </row>
    <row r="18" spans="2:11" s="1" customFormat="1" ht="6.95" customHeight="1">
      <c r="B18" s="42"/>
      <c r="C18" s="43"/>
      <c r="D18" s="43"/>
      <c r="E18" s="43"/>
      <c r="F18" s="43"/>
      <c r="G18" s="43"/>
      <c r="H18" s="43"/>
      <c r="I18" s="128"/>
      <c r="J18" s="43"/>
      <c r="K18" s="46"/>
    </row>
    <row r="19" spans="2:11" s="1" customFormat="1" ht="14.45" customHeight="1">
      <c r="B19" s="42"/>
      <c r="C19" s="43"/>
      <c r="D19" s="38" t="s">
        <v>31</v>
      </c>
      <c r="E19" s="43"/>
      <c r="F19" s="43"/>
      <c r="G19" s="43"/>
      <c r="H19" s="43"/>
      <c r="I19" s="129" t="s">
        <v>28</v>
      </c>
      <c r="J19" s="36" t="str">
        <f>IF('Rekapitulace stavby'!AN13="Vyplň údaj","",IF('Rekapitulace stavby'!AN13="","",'Rekapitulace stavby'!AN13))</f>
        <v/>
      </c>
      <c r="K19" s="46"/>
    </row>
    <row r="20" spans="2:11" s="1" customFormat="1" ht="18" customHeight="1">
      <c r="B20" s="42"/>
      <c r="C20" s="43"/>
      <c r="D20" s="43"/>
      <c r="E20" s="36" t="str">
        <f>IF('Rekapitulace stavby'!E14="Vyplň údaj","",IF('Rekapitulace stavby'!E14="","",'Rekapitulace stavby'!E14))</f>
        <v/>
      </c>
      <c r="F20" s="43"/>
      <c r="G20" s="43"/>
      <c r="H20" s="43"/>
      <c r="I20" s="129" t="s">
        <v>30</v>
      </c>
      <c r="J20" s="36" t="str">
        <f>IF('Rekapitulace stavby'!AN14="Vyplň údaj","",IF('Rekapitulace stavby'!AN14="","",'Rekapitulace stavby'!AN14))</f>
        <v/>
      </c>
      <c r="K20" s="46"/>
    </row>
    <row r="21" spans="2:11" s="1" customFormat="1" ht="6.95" customHeight="1">
      <c r="B21" s="42"/>
      <c r="C21" s="43"/>
      <c r="D21" s="43"/>
      <c r="E21" s="43"/>
      <c r="F21" s="43"/>
      <c r="G21" s="43"/>
      <c r="H21" s="43"/>
      <c r="I21" s="128"/>
      <c r="J21" s="43"/>
      <c r="K21" s="46"/>
    </row>
    <row r="22" spans="2:11" s="1" customFormat="1" ht="14.45" customHeight="1">
      <c r="B22" s="42"/>
      <c r="C22" s="43"/>
      <c r="D22" s="38" t="s">
        <v>33</v>
      </c>
      <c r="E22" s="43"/>
      <c r="F22" s="43"/>
      <c r="G22" s="43"/>
      <c r="H22" s="43"/>
      <c r="I22" s="129" t="s">
        <v>28</v>
      </c>
      <c r="J22" s="36" t="str">
        <f>IF('Rekapitulace stavby'!AN16="","",'Rekapitulace stavby'!AN16)</f>
        <v/>
      </c>
      <c r="K22" s="46"/>
    </row>
    <row r="23" spans="2:11" s="1" customFormat="1" ht="18" customHeight="1">
      <c r="B23" s="42"/>
      <c r="C23" s="43"/>
      <c r="D23" s="43"/>
      <c r="E23" s="36" t="str">
        <f>IF('Rekapitulace stavby'!E17="","",'Rekapitulace stavby'!E17)</f>
        <v xml:space="preserve"> </v>
      </c>
      <c r="F23" s="43"/>
      <c r="G23" s="43"/>
      <c r="H23" s="43"/>
      <c r="I23" s="129" t="s">
        <v>30</v>
      </c>
      <c r="J23" s="36" t="str">
        <f>IF('Rekapitulace stavby'!AN17="","",'Rekapitulace stavby'!AN17)</f>
        <v/>
      </c>
      <c r="K23" s="46"/>
    </row>
    <row r="24" spans="2:11" s="1" customFormat="1" ht="6.95" customHeight="1">
      <c r="B24" s="42"/>
      <c r="C24" s="43"/>
      <c r="D24" s="43"/>
      <c r="E24" s="43"/>
      <c r="F24" s="43"/>
      <c r="G24" s="43"/>
      <c r="H24" s="43"/>
      <c r="I24" s="128"/>
      <c r="J24" s="43"/>
      <c r="K24" s="46"/>
    </row>
    <row r="25" spans="2:11" s="1" customFormat="1" ht="14.45" customHeight="1">
      <c r="B25" s="42"/>
      <c r="C25" s="43"/>
      <c r="D25" s="38" t="s">
        <v>36</v>
      </c>
      <c r="E25" s="43"/>
      <c r="F25" s="43"/>
      <c r="G25" s="43"/>
      <c r="H25" s="43"/>
      <c r="I25" s="128"/>
      <c r="J25" s="43"/>
      <c r="K25" s="46"/>
    </row>
    <row r="26" spans="2:11" s="7" customFormat="1" ht="16.5" customHeight="1">
      <c r="B26" s="131"/>
      <c r="C26" s="132"/>
      <c r="D26" s="132"/>
      <c r="E26" s="400" t="s">
        <v>21</v>
      </c>
      <c r="F26" s="400"/>
      <c r="G26" s="400"/>
      <c r="H26" s="400"/>
      <c r="I26" s="133"/>
      <c r="J26" s="132"/>
      <c r="K26" s="134"/>
    </row>
    <row r="27" spans="2:11" s="1" customFormat="1" ht="6.95" customHeight="1">
      <c r="B27" s="42"/>
      <c r="C27" s="43"/>
      <c r="D27" s="43"/>
      <c r="E27" s="43"/>
      <c r="F27" s="43"/>
      <c r="G27" s="43"/>
      <c r="H27" s="43"/>
      <c r="I27" s="128"/>
      <c r="J27" s="43"/>
      <c r="K27" s="46"/>
    </row>
    <row r="28" spans="2:11" s="1" customFormat="1" ht="6.95" customHeight="1">
      <c r="B28" s="42"/>
      <c r="C28" s="43"/>
      <c r="D28" s="86"/>
      <c r="E28" s="86"/>
      <c r="F28" s="86"/>
      <c r="G28" s="86"/>
      <c r="H28" s="86"/>
      <c r="I28" s="135"/>
      <c r="J28" s="86"/>
      <c r="K28" s="136"/>
    </row>
    <row r="29" spans="2:11" s="1" customFormat="1" ht="25.35" customHeight="1">
      <c r="B29" s="42"/>
      <c r="C29" s="43"/>
      <c r="D29" s="137" t="s">
        <v>37</v>
      </c>
      <c r="E29" s="43"/>
      <c r="F29" s="43"/>
      <c r="G29" s="43"/>
      <c r="H29" s="43"/>
      <c r="I29" s="128"/>
      <c r="J29" s="138">
        <f>ROUND(J83,2)</f>
        <v>0</v>
      </c>
      <c r="K29" s="46"/>
    </row>
    <row r="30" spans="2:11" s="1" customFormat="1" ht="6.95" customHeight="1">
      <c r="B30" s="42"/>
      <c r="C30" s="43"/>
      <c r="D30" s="86"/>
      <c r="E30" s="86"/>
      <c r="F30" s="86"/>
      <c r="G30" s="86"/>
      <c r="H30" s="86"/>
      <c r="I30" s="135"/>
      <c r="J30" s="86"/>
      <c r="K30" s="136"/>
    </row>
    <row r="31" spans="2:11" s="1" customFormat="1" ht="14.45" customHeight="1">
      <c r="B31" s="42"/>
      <c r="C31" s="43"/>
      <c r="D31" s="43"/>
      <c r="E31" s="43"/>
      <c r="F31" s="47" t="s">
        <v>39</v>
      </c>
      <c r="G31" s="43"/>
      <c r="H31" s="43"/>
      <c r="I31" s="139" t="s">
        <v>38</v>
      </c>
      <c r="J31" s="47" t="s">
        <v>40</v>
      </c>
      <c r="K31" s="46"/>
    </row>
    <row r="32" spans="2:11" s="1" customFormat="1" ht="14.45" customHeight="1">
      <c r="B32" s="42"/>
      <c r="C32" s="43"/>
      <c r="D32" s="50" t="s">
        <v>41</v>
      </c>
      <c r="E32" s="50" t="s">
        <v>42</v>
      </c>
      <c r="F32" s="140">
        <f>ROUND(SUM(BE83:BE96), 2)</f>
        <v>0</v>
      </c>
      <c r="G32" s="43"/>
      <c r="H32" s="43"/>
      <c r="I32" s="141">
        <v>0.21</v>
      </c>
      <c r="J32" s="140">
        <f>ROUND(ROUND((SUM(BE83:BE96)), 2)*I32, 2)</f>
        <v>0</v>
      </c>
      <c r="K32" s="46"/>
    </row>
    <row r="33" spans="2:11" s="1" customFormat="1" ht="14.45" customHeight="1">
      <c r="B33" s="42"/>
      <c r="C33" s="43"/>
      <c r="D33" s="43"/>
      <c r="E33" s="50" t="s">
        <v>43</v>
      </c>
      <c r="F33" s="140">
        <f>ROUND(SUM(BF83:BF96), 2)</f>
        <v>0</v>
      </c>
      <c r="G33" s="43"/>
      <c r="H33" s="43"/>
      <c r="I33" s="141">
        <v>0.15</v>
      </c>
      <c r="J33" s="140">
        <f>ROUND(ROUND((SUM(BF83:BF96)), 2)*I33, 2)</f>
        <v>0</v>
      </c>
      <c r="K33" s="46"/>
    </row>
    <row r="34" spans="2:11" s="1" customFormat="1" ht="14.45" hidden="1" customHeight="1">
      <c r="B34" s="42"/>
      <c r="C34" s="43"/>
      <c r="D34" s="43"/>
      <c r="E34" s="50" t="s">
        <v>44</v>
      </c>
      <c r="F34" s="140">
        <f>ROUND(SUM(BG83:BG96), 2)</f>
        <v>0</v>
      </c>
      <c r="G34" s="43"/>
      <c r="H34" s="43"/>
      <c r="I34" s="141">
        <v>0.21</v>
      </c>
      <c r="J34" s="140">
        <v>0</v>
      </c>
      <c r="K34" s="46"/>
    </row>
    <row r="35" spans="2:11" s="1" customFormat="1" ht="14.45" hidden="1" customHeight="1">
      <c r="B35" s="42"/>
      <c r="C35" s="43"/>
      <c r="D35" s="43"/>
      <c r="E35" s="50" t="s">
        <v>45</v>
      </c>
      <c r="F35" s="140">
        <f>ROUND(SUM(BH83:BH96), 2)</f>
        <v>0</v>
      </c>
      <c r="G35" s="43"/>
      <c r="H35" s="43"/>
      <c r="I35" s="141">
        <v>0.15</v>
      </c>
      <c r="J35" s="140">
        <v>0</v>
      </c>
      <c r="K35" s="46"/>
    </row>
    <row r="36" spans="2:11" s="1" customFormat="1" ht="14.45" hidden="1" customHeight="1">
      <c r="B36" s="42"/>
      <c r="C36" s="43"/>
      <c r="D36" s="43"/>
      <c r="E36" s="50" t="s">
        <v>46</v>
      </c>
      <c r="F36" s="140">
        <f>ROUND(SUM(BI83:BI96), 2)</f>
        <v>0</v>
      </c>
      <c r="G36" s="43"/>
      <c r="H36" s="43"/>
      <c r="I36" s="141">
        <v>0</v>
      </c>
      <c r="J36" s="140">
        <v>0</v>
      </c>
      <c r="K36" s="46"/>
    </row>
    <row r="37" spans="2:11" s="1" customFormat="1" ht="6.95" customHeight="1">
      <c r="B37" s="42"/>
      <c r="C37" s="43"/>
      <c r="D37" s="43"/>
      <c r="E37" s="43"/>
      <c r="F37" s="43"/>
      <c r="G37" s="43"/>
      <c r="H37" s="43"/>
      <c r="I37" s="128"/>
      <c r="J37" s="43"/>
      <c r="K37" s="46"/>
    </row>
    <row r="38" spans="2:11" s="1" customFormat="1" ht="25.35" customHeight="1">
      <c r="B38" s="42"/>
      <c r="C38" s="142"/>
      <c r="D38" s="143" t="s">
        <v>47</v>
      </c>
      <c r="E38" s="80"/>
      <c r="F38" s="80"/>
      <c r="G38" s="144" t="s">
        <v>48</v>
      </c>
      <c r="H38" s="145" t="s">
        <v>49</v>
      </c>
      <c r="I38" s="146"/>
      <c r="J38" s="147">
        <f>SUM(J29:J36)</f>
        <v>0</v>
      </c>
      <c r="K38" s="148"/>
    </row>
    <row r="39" spans="2:11" s="1" customFormat="1" ht="14.45" customHeight="1">
      <c r="B39" s="57"/>
      <c r="C39" s="58"/>
      <c r="D39" s="58"/>
      <c r="E39" s="58"/>
      <c r="F39" s="58"/>
      <c r="G39" s="58"/>
      <c r="H39" s="58"/>
      <c r="I39" s="149"/>
      <c r="J39" s="58"/>
      <c r="K39" s="59"/>
    </row>
    <row r="43" spans="2:11" s="1" customFormat="1" ht="6.95" customHeight="1">
      <c r="B43" s="150"/>
      <c r="C43" s="151"/>
      <c r="D43" s="151"/>
      <c r="E43" s="151"/>
      <c r="F43" s="151"/>
      <c r="G43" s="151"/>
      <c r="H43" s="151"/>
      <c r="I43" s="152"/>
      <c r="J43" s="151"/>
      <c r="K43" s="153"/>
    </row>
    <row r="44" spans="2:11" s="1" customFormat="1" ht="36.950000000000003" customHeight="1">
      <c r="B44" s="42"/>
      <c r="C44" s="31" t="s">
        <v>118</v>
      </c>
      <c r="D44" s="43"/>
      <c r="E44" s="43"/>
      <c r="F44" s="43"/>
      <c r="G44" s="43"/>
      <c r="H44" s="43"/>
      <c r="I44" s="128"/>
      <c r="J44" s="43"/>
      <c r="K44" s="46"/>
    </row>
    <row r="45" spans="2:11" s="1" customFormat="1" ht="6.95" customHeight="1">
      <c r="B45" s="42"/>
      <c r="C45" s="43"/>
      <c r="D45" s="43"/>
      <c r="E45" s="43"/>
      <c r="F45" s="43"/>
      <c r="G45" s="43"/>
      <c r="H45" s="43"/>
      <c r="I45" s="128"/>
      <c r="J45" s="43"/>
      <c r="K45" s="46"/>
    </row>
    <row r="46" spans="2:11" s="1" customFormat="1" ht="14.45" customHeight="1">
      <c r="B46" s="42"/>
      <c r="C46" s="38" t="s">
        <v>18</v>
      </c>
      <c r="D46" s="43"/>
      <c r="E46" s="43"/>
      <c r="F46" s="43"/>
      <c r="G46" s="43"/>
      <c r="H46" s="43"/>
      <c r="I46" s="128"/>
      <c r="J46" s="43"/>
      <c r="K46" s="46"/>
    </row>
    <row r="47" spans="2:11" s="1" customFormat="1" ht="16.5" customHeight="1">
      <c r="B47" s="42"/>
      <c r="C47" s="43"/>
      <c r="D47" s="43"/>
      <c r="E47" s="406" t="str">
        <f>E7</f>
        <v>SOU Opravárenské - rekonstrukce havarijního stavu elektroinstalace v dílnách II.etapa</v>
      </c>
      <c r="F47" s="412"/>
      <c r="G47" s="412"/>
      <c r="H47" s="412"/>
      <c r="I47" s="128"/>
      <c r="J47" s="43"/>
      <c r="K47" s="46"/>
    </row>
    <row r="48" spans="2:11" ht="15">
      <c r="B48" s="29"/>
      <c r="C48" s="38" t="s">
        <v>114</v>
      </c>
      <c r="D48" s="30"/>
      <c r="E48" s="30"/>
      <c r="F48" s="30"/>
      <c r="G48" s="30"/>
      <c r="H48" s="30"/>
      <c r="I48" s="127"/>
      <c r="J48" s="30"/>
      <c r="K48" s="32"/>
    </row>
    <row r="49" spans="2:47" s="1" customFormat="1" ht="28.5" customHeight="1">
      <c r="B49" s="42"/>
      <c r="C49" s="43"/>
      <c r="D49" s="43"/>
      <c r="E49" s="406" t="s">
        <v>812</v>
      </c>
      <c r="F49" s="407"/>
      <c r="G49" s="407"/>
      <c r="H49" s="407"/>
      <c r="I49" s="128"/>
      <c r="J49" s="43"/>
      <c r="K49" s="46"/>
    </row>
    <row r="50" spans="2:47" s="1" customFormat="1" ht="14.45" customHeight="1">
      <c r="B50" s="42"/>
      <c r="C50" s="38" t="s">
        <v>116</v>
      </c>
      <c r="D50" s="43"/>
      <c r="E50" s="43"/>
      <c r="F50" s="43"/>
      <c r="G50" s="43"/>
      <c r="H50" s="43"/>
      <c r="I50" s="128"/>
      <c r="J50" s="43"/>
      <c r="K50" s="46"/>
    </row>
    <row r="51" spans="2:47" s="1" customFormat="1" ht="17.25" customHeight="1">
      <c r="B51" s="42"/>
      <c r="C51" s="43"/>
      <c r="D51" s="43"/>
      <c r="E51" s="408" t="str">
        <f>E11</f>
        <v>VRN - VEDLEJŠÍ ROZPOČTOVÉ NÁKLADY</v>
      </c>
      <c r="F51" s="407"/>
      <c r="G51" s="407"/>
      <c r="H51" s="407"/>
      <c r="I51" s="128"/>
      <c r="J51" s="43"/>
      <c r="K51" s="46"/>
    </row>
    <row r="52" spans="2:47" s="1" customFormat="1" ht="6.95" customHeight="1">
      <c r="B52" s="42"/>
      <c r="C52" s="43"/>
      <c r="D52" s="43"/>
      <c r="E52" s="43"/>
      <c r="F52" s="43"/>
      <c r="G52" s="43"/>
      <c r="H52" s="43"/>
      <c r="I52" s="128"/>
      <c r="J52" s="43"/>
      <c r="K52" s="46"/>
    </row>
    <row r="53" spans="2:47" s="1" customFormat="1" ht="18" customHeight="1">
      <c r="B53" s="42"/>
      <c r="C53" s="38" t="s">
        <v>23</v>
      </c>
      <c r="D53" s="43"/>
      <c r="E53" s="43"/>
      <c r="F53" s="36" t="str">
        <f>F14</f>
        <v>Králíky</v>
      </c>
      <c r="G53" s="43"/>
      <c r="H53" s="43"/>
      <c r="I53" s="129" t="s">
        <v>25</v>
      </c>
      <c r="J53" s="130" t="str">
        <f>IF(J14="","",J14)</f>
        <v>23. 3. 2018</v>
      </c>
      <c r="K53" s="46"/>
    </row>
    <row r="54" spans="2:47" s="1" customFormat="1" ht="6.95" customHeight="1">
      <c r="B54" s="42"/>
      <c r="C54" s="43"/>
      <c r="D54" s="43"/>
      <c r="E54" s="43"/>
      <c r="F54" s="43"/>
      <c r="G54" s="43"/>
      <c r="H54" s="43"/>
      <c r="I54" s="128"/>
      <c r="J54" s="43"/>
      <c r="K54" s="46"/>
    </row>
    <row r="55" spans="2:47" s="1" customFormat="1" ht="15">
      <c r="B55" s="42"/>
      <c r="C55" s="38" t="s">
        <v>27</v>
      </c>
      <c r="D55" s="43"/>
      <c r="E55" s="43"/>
      <c r="F55" s="36" t="str">
        <f>E17</f>
        <v>Pardubický kraj, Komenského nám. 125,   Pardubice</v>
      </c>
      <c r="G55" s="43"/>
      <c r="H55" s="43"/>
      <c r="I55" s="129" t="s">
        <v>33</v>
      </c>
      <c r="J55" s="400" t="str">
        <f>E23</f>
        <v xml:space="preserve"> </v>
      </c>
      <c r="K55" s="46"/>
    </row>
    <row r="56" spans="2:47" s="1" customFormat="1" ht="14.45" customHeight="1">
      <c r="B56" s="42"/>
      <c r="C56" s="38" t="s">
        <v>31</v>
      </c>
      <c r="D56" s="43"/>
      <c r="E56" s="43"/>
      <c r="F56" s="36" t="str">
        <f>IF(E20="","",E20)</f>
        <v/>
      </c>
      <c r="G56" s="43"/>
      <c r="H56" s="43"/>
      <c r="I56" s="128"/>
      <c r="J56" s="409"/>
      <c r="K56" s="46"/>
    </row>
    <row r="57" spans="2:47" s="1" customFormat="1" ht="10.35" customHeight="1">
      <c r="B57" s="42"/>
      <c r="C57" s="43"/>
      <c r="D57" s="43"/>
      <c r="E57" s="43"/>
      <c r="F57" s="43"/>
      <c r="G57" s="43"/>
      <c r="H57" s="43"/>
      <c r="I57" s="128"/>
      <c r="J57" s="43"/>
      <c r="K57" s="46"/>
    </row>
    <row r="58" spans="2:47" s="1" customFormat="1" ht="29.25" customHeight="1">
      <c r="B58" s="42"/>
      <c r="C58" s="154" t="s">
        <v>119</v>
      </c>
      <c r="D58" s="142"/>
      <c r="E58" s="142"/>
      <c r="F58" s="142"/>
      <c r="G58" s="142"/>
      <c r="H58" s="142"/>
      <c r="I58" s="155"/>
      <c r="J58" s="156" t="s">
        <v>120</v>
      </c>
      <c r="K58" s="157"/>
    </row>
    <row r="59" spans="2:47" s="1" customFormat="1" ht="10.35" customHeight="1">
      <c r="B59" s="42"/>
      <c r="C59" s="43"/>
      <c r="D59" s="43"/>
      <c r="E59" s="43"/>
      <c r="F59" s="43"/>
      <c r="G59" s="43"/>
      <c r="H59" s="43"/>
      <c r="I59" s="128"/>
      <c r="J59" s="43"/>
      <c r="K59" s="46"/>
    </row>
    <row r="60" spans="2:47" s="1" customFormat="1" ht="29.25" customHeight="1">
      <c r="B60" s="42"/>
      <c r="C60" s="158" t="s">
        <v>121</v>
      </c>
      <c r="D60" s="43"/>
      <c r="E60" s="43"/>
      <c r="F60" s="43"/>
      <c r="G60" s="43"/>
      <c r="H60" s="43"/>
      <c r="I60" s="128"/>
      <c r="J60" s="138">
        <f>J83</f>
        <v>0</v>
      </c>
      <c r="K60" s="46"/>
      <c r="AU60" s="25" t="s">
        <v>122</v>
      </c>
    </row>
    <row r="61" spans="2:47" s="8" customFormat="1" ht="24.95" customHeight="1">
      <c r="B61" s="159"/>
      <c r="C61" s="160"/>
      <c r="D61" s="161" t="s">
        <v>777</v>
      </c>
      <c r="E61" s="162"/>
      <c r="F61" s="162"/>
      <c r="G61" s="162"/>
      <c r="H61" s="162"/>
      <c r="I61" s="163"/>
      <c r="J61" s="164">
        <f>J84</f>
        <v>0</v>
      </c>
      <c r="K61" s="165"/>
    </row>
    <row r="62" spans="2:47" s="1" customFormat="1" ht="21.75" customHeight="1">
      <c r="B62" s="42"/>
      <c r="C62" s="43"/>
      <c r="D62" s="43"/>
      <c r="E62" s="43"/>
      <c r="F62" s="43"/>
      <c r="G62" s="43"/>
      <c r="H62" s="43"/>
      <c r="I62" s="128"/>
      <c r="J62" s="43"/>
      <c r="K62" s="46"/>
    </row>
    <row r="63" spans="2:47" s="1" customFormat="1" ht="6.95" customHeight="1">
      <c r="B63" s="57"/>
      <c r="C63" s="58"/>
      <c r="D63" s="58"/>
      <c r="E63" s="58"/>
      <c r="F63" s="58"/>
      <c r="G63" s="58"/>
      <c r="H63" s="58"/>
      <c r="I63" s="149"/>
      <c r="J63" s="58"/>
      <c r="K63" s="59"/>
    </row>
    <row r="67" spans="2:12" s="1" customFormat="1" ht="6.95" customHeight="1">
      <c r="B67" s="60"/>
      <c r="C67" s="61"/>
      <c r="D67" s="61"/>
      <c r="E67" s="61"/>
      <c r="F67" s="61"/>
      <c r="G67" s="61"/>
      <c r="H67" s="61"/>
      <c r="I67" s="152"/>
      <c r="J67" s="61"/>
      <c r="K67" s="61"/>
      <c r="L67" s="62"/>
    </row>
    <row r="68" spans="2:12" s="1" customFormat="1" ht="36.950000000000003" customHeight="1">
      <c r="B68" s="42"/>
      <c r="C68" s="63" t="s">
        <v>124</v>
      </c>
      <c r="D68" s="64"/>
      <c r="E68" s="64"/>
      <c r="F68" s="64"/>
      <c r="G68" s="64"/>
      <c r="H68" s="64"/>
      <c r="I68" s="166"/>
      <c r="J68" s="64"/>
      <c r="K68" s="64"/>
      <c r="L68" s="62"/>
    </row>
    <row r="69" spans="2:12" s="1" customFormat="1" ht="6.95" customHeight="1">
      <c r="B69" s="42"/>
      <c r="C69" s="64"/>
      <c r="D69" s="64"/>
      <c r="E69" s="64"/>
      <c r="F69" s="64"/>
      <c r="G69" s="64"/>
      <c r="H69" s="64"/>
      <c r="I69" s="166"/>
      <c r="J69" s="64"/>
      <c r="K69" s="64"/>
      <c r="L69" s="62"/>
    </row>
    <row r="70" spans="2:12" s="1" customFormat="1" ht="14.45" customHeight="1">
      <c r="B70" s="42"/>
      <c r="C70" s="66" t="s">
        <v>18</v>
      </c>
      <c r="D70" s="64"/>
      <c r="E70" s="64"/>
      <c r="F70" s="64"/>
      <c r="G70" s="64"/>
      <c r="H70" s="64"/>
      <c r="I70" s="166"/>
      <c r="J70" s="64"/>
      <c r="K70" s="64"/>
      <c r="L70" s="62"/>
    </row>
    <row r="71" spans="2:12" s="1" customFormat="1" ht="16.5" customHeight="1">
      <c r="B71" s="42"/>
      <c r="C71" s="64"/>
      <c r="D71" s="64"/>
      <c r="E71" s="410" t="str">
        <f>E7</f>
        <v>SOU Opravárenské - rekonstrukce havarijního stavu elektroinstalace v dílnách II.etapa</v>
      </c>
      <c r="F71" s="411"/>
      <c r="G71" s="411"/>
      <c r="H71" s="411"/>
      <c r="I71" s="166"/>
      <c r="J71" s="64"/>
      <c r="K71" s="64"/>
      <c r="L71" s="62"/>
    </row>
    <row r="72" spans="2:12" ht="15">
      <c r="B72" s="29"/>
      <c r="C72" s="66" t="s">
        <v>114</v>
      </c>
      <c r="D72" s="167"/>
      <c r="E72" s="167"/>
      <c r="F72" s="167"/>
      <c r="G72" s="167"/>
      <c r="H72" s="167"/>
      <c r="J72" s="167"/>
      <c r="K72" s="167"/>
      <c r="L72" s="168"/>
    </row>
    <row r="73" spans="2:12" s="1" customFormat="1" ht="28.5" customHeight="1">
      <c r="B73" s="42"/>
      <c r="C73" s="64"/>
      <c r="D73" s="64"/>
      <c r="E73" s="410" t="s">
        <v>812</v>
      </c>
      <c r="F73" s="404"/>
      <c r="G73" s="404"/>
      <c r="H73" s="404"/>
      <c r="I73" s="166"/>
      <c r="J73" s="64"/>
      <c r="K73" s="64"/>
      <c r="L73" s="62"/>
    </row>
    <row r="74" spans="2:12" s="1" customFormat="1" ht="14.45" customHeight="1">
      <c r="B74" s="42"/>
      <c r="C74" s="66" t="s">
        <v>116</v>
      </c>
      <c r="D74" s="64"/>
      <c r="E74" s="64"/>
      <c r="F74" s="64"/>
      <c r="G74" s="64"/>
      <c r="H74" s="64"/>
      <c r="I74" s="166"/>
      <c r="J74" s="64"/>
      <c r="K74" s="64"/>
      <c r="L74" s="62"/>
    </row>
    <row r="75" spans="2:12" s="1" customFormat="1" ht="17.25" customHeight="1">
      <c r="B75" s="42"/>
      <c r="C75" s="64"/>
      <c r="D75" s="64"/>
      <c r="E75" s="372" t="str">
        <f>E11</f>
        <v>VRN - VEDLEJŠÍ ROZPOČTOVÉ NÁKLADY</v>
      </c>
      <c r="F75" s="404"/>
      <c r="G75" s="404"/>
      <c r="H75" s="404"/>
      <c r="I75" s="166"/>
      <c r="J75" s="64"/>
      <c r="K75" s="64"/>
      <c r="L75" s="62"/>
    </row>
    <row r="76" spans="2:12" s="1" customFormat="1" ht="6.95" customHeight="1">
      <c r="B76" s="42"/>
      <c r="C76" s="64"/>
      <c r="D76" s="64"/>
      <c r="E76" s="64"/>
      <c r="F76" s="64"/>
      <c r="G76" s="64"/>
      <c r="H76" s="64"/>
      <c r="I76" s="166"/>
      <c r="J76" s="64"/>
      <c r="K76" s="64"/>
      <c r="L76" s="62"/>
    </row>
    <row r="77" spans="2:12" s="1" customFormat="1" ht="18" customHeight="1">
      <c r="B77" s="42"/>
      <c r="C77" s="66" t="s">
        <v>23</v>
      </c>
      <c r="D77" s="64"/>
      <c r="E77" s="64"/>
      <c r="F77" s="169" t="str">
        <f>F14</f>
        <v>Králíky</v>
      </c>
      <c r="G77" s="64"/>
      <c r="H77" s="64"/>
      <c r="I77" s="170" t="s">
        <v>25</v>
      </c>
      <c r="J77" s="74" t="str">
        <f>IF(J14="","",J14)</f>
        <v>23. 3. 2018</v>
      </c>
      <c r="K77" s="64"/>
      <c r="L77" s="62"/>
    </row>
    <row r="78" spans="2:12" s="1" customFormat="1" ht="6.95" customHeight="1">
      <c r="B78" s="42"/>
      <c r="C78" s="64"/>
      <c r="D78" s="64"/>
      <c r="E78" s="64"/>
      <c r="F78" s="64"/>
      <c r="G78" s="64"/>
      <c r="H78" s="64"/>
      <c r="I78" s="166"/>
      <c r="J78" s="64"/>
      <c r="K78" s="64"/>
      <c r="L78" s="62"/>
    </row>
    <row r="79" spans="2:12" s="1" customFormat="1" ht="15">
      <c r="B79" s="42"/>
      <c r="C79" s="66" t="s">
        <v>27</v>
      </c>
      <c r="D79" s="64"/>
      <c r="E79" s="64"/>
      <c r="F79" s="169" t="str">
        <f>E17</f>
        <v>Pardubický kraj, Komenského nám. 125,   Pardubice</v>
      </c>
      <c r="G79" s="64"/>
      <c r="H79" s="64"/>
      <c r="I79" s="170" t="s">
        <v>33</v>
      </c>
      <c r="J79" s="169" t="str">
        <f>E23</f>
        <v xml:space="preserve"> </v>
      </c>
      <c r="K79" s="64"/>
      <c r="L79" s="62"/>
    </row>
    <row r="80" spans="2:12" s="1" customFormat="1" ht="14.45" customHeight="1">
      <c r="B80" s="42"/>
      <c r="C80" s="66" t="s">
        <v>31</v>
      </c>
      <c r="D80" s="64"/>
      <c r="E80" s="64"/>
      <c r="F80" s="169" t="str">
        <f>IF(E20="","",E20)</f>
        <v/>
      </c>
      <c r="G80" s="64"/>
      <c r="H80" s="64"/>
      <c r="I80" s="166"/>
      <c r="J80" s="64"/>
      <c r="K80" s="64"/>
      <c r="L80" s="62"/>
    </row>
    <row r="81" spans="2:65" s="1" customFormat="1" ht="10.35" customHeight="1">
      <c r="B81" s="42"/>
      <c r="C81" s="64"/>
      <c r="D81" s="64"/>
      <c r="E81" s="64"/>
      <c r="F81" s="64"/>
      <c r="G81" s="64"/>
      <c r="H81" s="64"/>
      <c r="I81" s="166"/>
      <c r="J81" s="64"/>
      <c r="K81" s="64"/>
      <c r="L81" s="62"/>
    </row>
    <row r="82" spans="2:65" s="9" customFormat="1" ht="29.25" customHeight="1">
      <c r="B82" s="171"/>
      <c r="C82" s="172" t="s">
        <v>125</v>
      </c>
      <c r="D82" s="173" t="s">
        <v>56</v>
      </c>
      <c r="E82" s="173" t="s">
        <v>52</v>
      </c>
      <c r="F82" s="173" t="s">
        <v>126</v>
      </c>
      <c r="G82" s="173" t="s">
        <v>127</v>
      </c>
      <c r="H82" s="173" t="s">
        <v>128</v>
      </c>
      <c r="I82" s="174" t="s">
        <v>129</v>
      </c>
      <c r="J82" s="173" t="s">
        <v>120</v>
      </c>
      <c r="K82" s="175" t="s">
        <v>130</v>
      </c>
      <c r="L82" s="176"/>
      <c r="M82" s="82" t="s">
        <v>131</v>
      </c>
      <c r="N82" s="83" t="s">
        <v>41</v>
      </c>
      <c r="O82" s="83" t="s">
        <v>132</v>
      </c>
      <c r="P82" s="83" t="s">
        <v>133</v>
      </c>
      <c r="Q82" s="83" t="s">
        <v>134</v>
      </c>
      <c r="R82" s="83" t="s">
        <v>135</v>
      </c>
      <c r="S82" s="83" t="s">
        <v>136</v>
      </c>
      <c r="T82" s="84" t="s">
        <v>137</v>
      </c>
    </row>
    <row r="83" spans="2:65" s="1" customFormat="1" ht="29.25" customHeight="1">
      <c r="B83" s="42"/>
      <c r="C83" s="88" t="s">
        <v>121</v>
      </c>
      <c r="D83" s="64"/>
      <c r="E83" s="64"/>
      <c r="F83" s="64"/>
      <c r="G83" s="64"/>
      <c r="H83" s="64"/>
      <c r="I83" s="166"/>
      <c r="J83" s="177">
        <f>BK83</f>
        <v>0</v>
      </c>
      <c r="K83" s="64"/>
      <c r="L83" s="62"/>
      <c r="M83" s="85"/>
      <c r="N83" s="86"/>
      <c r="O83" s="86"/>
      <c r="P83" s="178">
        <f>P84</f>
        <v>0</v>
      </c>
      <c r="Q83" s="86"/>
      <c r="R83" s="178">
        <f>R84</f>
        <v>0</v>
      </c>
      <c r="S83" s="86"/>
      <c r="T83" s="179">
        <f>T84</f>
        <v>0</v>
      </c>
      <c r="AT83" s="25" t="s">
        <v>70</v>
      </c>
      <c r="AU83" s="25" t="s">
        <v>122</v>
      </c>
      <c r="BK83" s="180">
        <f>BK84</f>
        <v>0</v>
      </c>
    </row>
    <row r="84" spans="2:65" s="10" customFormat="1" ht="37.35" customHeight="1">
      <c r="B84" s="181"/>
      <c r="C84" s="182"/>
      <c r="D84" s="183" t="s">
        <v>70</v>
      </c>
      <c r="E84" s="184" t="s">
        <v>89</v>
      </c>
      <c r="F84" s="184" t="s">
        <v>778</v>
      </c>
      <c r="G84" s="182"/>
      <c r="H84" s="182"/>
      <c r="I84" s="185"/>
      <c r="J84" s="186">
        <f>BK84</f>
        <v>0</v>
      </c>
      <c r="K84" s="182"/>
      <c r="L84" s="187"/>
      <c r="M84" s="188"/>
      <c r="N84" s="189"/>
      <c r="O84" s="189"/>
      <c r="P84" s="190">
        <f>SUM(P85:P96)</f>
        <v>0</v>
      </c>
      <c r="Q84" s="189"/>
      <c r="R84" s="190">
        <f>SUM(R85:R96)</f>
        <v>0</v>
      </c>
      <c r="S84" s="189"/>
      <c r="T84" s="191">
        <f>SUM(T85:T96)</f>
        <v>0</v>
      </c>
      <c r="AR84" s="192" t="s">
        <v>197</v>
      </c>
      <c r="AT84" s="193" t="s">
        <v>70</v>
      </c>
      <c r="AU84" s="193" t="s">
        <v>71</v>
      </c>
      <c r="AY84" s="192" t="s">
        <v>141</v>
      </c>
      <c r="BK84" s="194">
        <f>SUM(BK85:BK96)</f>
        <v>0</v>
      </c>
    </row>
    <row r="85" spans="2:65" s="1" customFormat="1" ht="25.5" customHeight="1">
      <c r="B85" s="42"/>
      <c r="C85" s="195" t="s">
        <v>78</v>
      </c>
      <c r="D85" s="195" t="s">
        <v>142</v>
      </c>
      <c r="E85" s="196" t="s">
        <v>1017</v>
      </c>
      <c r="F85" s="197" t="s">
        <v>1018</v>
      </c>
      <c r="G85" s="198" t="s">
        <v>781</v>
      </c>
      <c r="H85" s="199">
        <v>1</v>
      </c>
      <c r="I85" s="200"/>
      <c r="J85" s="201">
        <f>ROUND(I85*H85,2)</f>
        <v>0</v>
      </c>
      <c r="K85" s="197" t="s">
        <v>169</v>
      </c>
      <c r="L85" s="62"/>
      <c r="M85" s="202" t="s">
        <v>21</v>
      </c>
      <c r="N85" s="217" t="s">
        <v>42</v>
      </c>
      <c r="O85" s="43"/>
      <c r="P85" s="218">
        <f>O85*H85</f>
        <v>0</v>
      </c>
      <c r="Q85" s="218">
        <v>0</v>
      </c>
      <c r="R85" s="218">
        <f>Q85*H85</f>
        <v>0</v>
      </c>
      <c r="S85" s="218">
        <v>0</v>
      </c>
      <c r="T85" s="219">
        <f>S85*H85</f>
        <v>0</v>
      </c>
      <c r="AR85" s="25" t="s">
        <v>782</v>
      </c>
      <c r="AT85" s="25" t="s">
        <v>142</v>
      </c>
      <c r="AU85" s="25" t="s">
        <v>78</v>
      </c>
      <c r="AY85" s="25" t="s">
        <v>141</v>
      </c>
      <c r="BE85" s="207">
        <f>IF(N85="základní",J85,0)</f>
        <v>0</v>
      </c>
      <c r="BF85" s="207">
        <f>IF(N85="snížená",J85,0)</f>
        <v>0</v>
      </c>
      <c r="BG85" s="207">
        <f>IF(N85="zákl. přenesená",J85,0)</f>
        <v>0</v>
      </c>
      <c r="BH85" s="207">
        <f>IF(N85="sníž. přenesená",J85,0)</f>
        <v>0</v>
      </c>
      <c r="BI85" s="207">
        <f>IF(N85="nulová",J85,0)</f>
        <v>0</v>
      </c>
      <c r="BJ85" s="25" t="s">
        <v>78</v>
      </c>
      <c r="BK85" s="207">
        <f>ROUND(I85*H85,2)</f>
        <v>0</v>
      </c>
      <c r="BL85" s="25" t="s">
        <v>782</v>
      </c>
      <c r="BM85" s="25" t="s">
        <v>1019</v>
      </c>
    </row>
    <row r="86" spans="2:65" s="1" customFormat="1" ht="16.5" customHeight="1">
      <c r="B86" s="42"/>
      <c r="C86" s="195" t="s">
        <v>80</v>
      </c>
      <c r="D86" s="195" t="s">
        <v>142</v>
      </c>
      <c r="E86" s="196" t="s">
        <v>779</v>
      </c>
      <c r="F86" s="197" t="s">
        <v>780</v>
      </c>
      <c r="G86" s="198" t="s">
        <v>781</v>
      </c>
      <c r="H86" s="199">
        <v>1</v>
      </c>
      <c r="I86" s="200"/>
      <c r="J86" s="201">
        <f>ROUND(I86*H86,2)</f>
        <v>0</v>
      </c>
      <c r="K86" s="197" t="s">
        <v>169</v>
      </c>
      <c r="L86" s="62"/>
      <c r="M86" s="202" t="s">
        <v>21</v>
      </c>
      <c r="N86" s="217" t="s">
        <v>42</v>
      </c>
      <c r="O86" s="43"/>
      <c r="P86" s="218">
        <f>O86*H86</f>
        <v>0</v>
      </c>
      <c r="Q86" s="218">
        <v>0</v>
      </c>
      <c r="R86" s="218">
        <f>Q86*H86</f>
        <v>0</v>
      </c>
      <c r="S86" s="218">
        <v>0</v>
      </c>
      <c r="T86" s="219">
        <f>S86*H86</f>
        <v>0</v>
      </c>
      <c r="AR86" s="25" t="s">
        <v>782</v>
      </c>
      <c r="AT86" s="25" t="s">
        <v>142</v>
      </c>
      <c r="AU86" s="25" t="s">
        <v>78</v>
      </c>
      <c r="AY86" s="25" t="s">
        <v>141</v>
      </c>
      <c r="BE86" s="207">
        <f>IF(N86="základní",J86,0)</f>
        <v>0</v>
      </c>
      <c r="BF86" s="207">
        <f>IF(N86="snížená",J86,0)</f>
        <v>0</v>
      </c>
      <c r="BG86" s="207">
        <f>IF(N86="zákl. přenesená",J86,0)</f>
        <v>0</v>
      </c>
      <c r="BH86" s="207">
        <f>IF(N86="sníž. přenesená",J86,0)</f>
        <v>0</v>
      </c>
      <c r="BI86" s="207">
        <f>IF(N86="nulová",J86,0)</f>
        <v>0</v>
      </c>
      <c r="BJ86" s="25" t="s">
        <v>78</v>
      </c>
      <c r="BK86" s="207">
        <f>ROUND(I86*H86,2)</f>
        <v>0</v>
      </c>
      <c r="BL86" s="25" t="s">
        <v>782</v>
      </c>
      <c r="BM86" s="25" t="s">
        <v>783</v>
      </c>
    </row>
    <row r="87" spans="2:65" s="1" customFormat="1" ht="40.5">
      <c r="B87" s="42"/>
      <c r="C87" s="64"/>
      <c r="D87" s="222" t="s">
        <v>784</v>
      </c>
      <c r="E87" s="64"/>
      <c r="F87" s="277" t="s">
        <v>785</v>
      </c>
      <c r="G87" s="64"/>
      <c r="H87" s="64"/>
      <c r="I87" s="166"/>
      <c r="J87" s="64"/>
      <c r="K87" s="64"/>
      <c r="L87" s="62"/>
      <c r="M87" s="278"/>
      <c r="N87" s="43"/>
      <c r="O87" s="43"/>
      <c r="P87" s="43"/>
      <c r="Q87" s="43"/>
      <c r="R87" s="43"/>
      <c r="S87" s="43"/>
      <c r="T87" s="79"/>
      <c r="AT87" s="25" t="s">
        <v>784</v>
      </c>
      <c r="AU87" s="25" t="s">
        <v>78</v>
      </c>
    </row>
    <row r="88" spans="2:65" s="1" customFormat="1" ht="16.5" customHeight="1">
      <c r="B88" s="42"/>
      <c r="C88" s="195" t="s">
        <v>140</v>
      </c>
      <c r="D88" s="195" t="s">
        <v>142</v>
      </c>
      <c r="E88" s="196" t="s">
        <v>786</v>
      </c>
      <c r="F88" s="197" t="s">
        <v>787</v>
      </c>
      <c r="G88" s="198" t="s">
        <v>781</v>
      </c>
      <c r="H88" s="199">
        <v>1</v>
      </c>
      <c r="I88" s="200"/>
      <c r="J88" s="201">
        <f>ROUND(I88*H88,2)</f>
        <v>0</v>
      </c>
      <c r="K88" s="197" t="s">
        <v>169</v>
      </c>
      <c r="L88" s="62"/>
      <c r="M88" s="202" t="s">
        <v>21</v>
      </c>
      <c r="N88" s="217" t="s">
        <v>42</v>
      </c>
      <c r="O88" s="43"/>
      <c r="P88" s="218">
        <f>O88*H88</f>
        <v>0</v>
      </c>
      <c r="Q88" s="218">
        <v>0</v>
      </c>
      <c r="R88" s="218">
        <f>Q88*H88</f>
        <v>0</v>
      </c>
      <c r="S88" s="218">
        <v>0</v>
      </c>
      <c r="T88" s="219">
        <f>S88*H88</f>
        <v>0</v>
      </c>
      <c r="AR88" s="25" t="s">
        <v>782</v>
      </c>
      <c r="AT88" s="25" t="s">
        <v>142</v>
      </c>
      <c r="AU88" s="25" t="s">
        <v>78</v>
      </c>
      <c r="AY88" s="25" t="s">
        <v>141</v>
      </c>
      <c r="BE88" s="207">
        <f>IF(N88="základní",J88,0)</f>
        <v>0</v>
      </c>
      <c r="BF88" s="207">
        <f>IF(N88="snížená",J88,0)</f>
        <v>0</v>
      </c>
      <c r="BG88" s="207">
        <f>IF(N88="zákl. přenesená",J88,0)</f>
        <v>0</v>
      </c>
      <c r="BH88" s="207">
        <f>IF(N88="sníž. přenesená",J88,0)</f>
        <v>0</v>
      </c>
      <c r="BI88" s="207">
        <f>IF(N88="nulová",J88,0)</f>
        <v>0</v>
      </c>
      <c r="BJ88" s="25" t="s">
        <v>78</v>
      </c>
      <c r="BK88" s="207">
        <f>ROUND(I88*H88,2)</f>
        <v>0</v>
      </c>
      <c r="BL88" s="25" t="s">
        <v>782</v>
      </c>
      <c r="BM88" s="25" t="s">
        <v>788</v>
      </c>
    </row>
    <row r="89" spans="2:65" s="1" customFormat="1" ht="27">
      <c r="B89" s="42"/>
      <c r="C89" s="64"/>
      <c r="D89" s="222" t="s">
        <v>784</v>
      </c>
      <c r="E89" s="64"/>
      <c r="F89" s="277" t="s">
        <v>789</v>
      </c>
      <c r="G89" s="64"/>
      <c r="H89" s="64"/>
      <c r="I89" s="166"/>
      <c r="J89" s="64"/>
      <c r="K89" s="64"/>
      <c r="L89" s="62"/>
      <c r="M89" s="278"/>
      <c r="N89" s="43"/>
      <c r="O89" s="43"/>
      <c r="P89" s="43"/>
      <c r="Q89" s="43"/>
      <c r="R89" s="43"/>
      <c r="S89" s="43"/>
      <c r="T89" s="79"/>
      <c r="AT89" s="25" t="s">
        <v>784</v>
      </c>
      <c r="AU89" s="25" t="s">
        <v>78</v>
      </c>
    </row>
    <row r="90" spans="2:65" s="1" customFormat="1" ht="16.5" customHeight="1">
      <c r="B90" s="42"/>
      <c r="C90" s="195" t="s">
        <v>170</v>
      </c>
      <c r="D90" s="195" t="s">
        <v>142</v>
      </c>
      <c r="E90" s="196" t="s">
        <v>1020</v>
      </c>
      <c r="F90" s="197" t="s">
        <v>1021</v>
      </c>
      <c r="G90" s="198" t="s">
        <v>781</v>
      </c>
      <c r="H90" s="199">
        <v>1</v>
      </c>
      <c r="I90" s="200"/>
      <c r="J90" s="201">
        <f>ROUND(I90*H90,2)</f>
        <v>0</v>
      </c>
      <c r="K90" s="197" t="s">
        <v>169</v>
      </c>
      <c r="L90" s="62"/>
      <c r="M90" s="202" t="s">
        <v>21</v>
      </c>
      <c r="N90" s="217" t="s">
        <v>42</v>
      </c>
      <c r="O90" s="43"/>
      <c r="P90" s="218">
        <f>O90*H90</f>
        <v>0</v>
      </c>
      <c r="Q90" s="218">
        <v>0</v>
      </c>
      <c r="R90" s="218">
        <f>Q90*H90</f>
        <v>0</v>
      </c>
      <c r="S90" s="218">
        <v>0</v>
      </c>
      <c r="T90" s="219">
        <f>S90*H90</f>
        <v>0</v>
      </c>
      <c r="AR90" s="25" t="s">
        <v>782</v>
      </c>
      <c r="AT90" s="25" t="s">
        <v>142</v>
      </c>
      <c r="AU90" s="25" t="s">
        <v>78</v>
      </c>
      <c r="AY90" s="25" t="s">
        <v>141</v>
      </c>
      <c r="BE90" s="207">
        <f>IF(N90="základní",J90,0)</f>
        <v>0</v>
      </c>
      <c r="BF90" s="207">
        <f>IF(N90="snížená",J90,0)</f>
        <v>0</v>
      </c>
      <c r="BG90" s="207">
        <f>IF(N90="zákl. přenesená",J90,0)</f>
        <v>0</v>
      </c>
      <c r="BH90" s="207">
        <f>IF(N90="sníž. přenesená",J90,0)</f>
        <v>0</v>
      </c>
      <c r="BI90" s="207">
        <f>IF(N90="nulová",J90,0)</f>
        <v>0</v>
      </c>
      <c r="BJ90" s="25" t="s">
        <v>78</v>
      </c>
      <c r="BK90" s="207">
        <f>ROUND(I90*H90,2)</f>
        <v>0</v>
      </c>
      <c r="BL90" s="25" t="s">
        <v>782</v>
      </c>
      <c r="BM90" s="25" t="s">
        <v>1022</v>
      </c>
    </row>
    <row r="91" spans="2:65" s="1" customFormat="1" ht="67.5">
      <c r="B91" s="42"/>
      <c r="C91" s="64"/>
      <c r="D91" s="222" t="s">
        <v>784</v>
      </c>
      <c r="E91" s="64"/>
      <c r="F91" s="277" t="s">
        <v>1023</v>
      </c>
      <c r="G91" s="64"/>
      <c r="H91" s="64"/>
      <c r="I91" s="166"/>
      <c r="J91" s="64"/>
      <c r="K91" s="64"/>
      <c r="L91" s="62"/>
      <c r="M91" s="278"/>
      <c r="N91" s="43"/>
      <c r="O91" s="43"/>
      <c r="P91" s="43"/>
      <c r="Q91" s="43"/>
      <c r="R91" s="43"/>
      <c r="S91" s="43"/>
      <c r="T91" s="79"/>
      <c r="AT91" s="25" t="s">
        <v>784</v>
      </c>
      <c r="AU91" s="25" t="s">
        <v>78</v>
      </c>
    </row>
    <row r="92" spans="2:65" s="1" customFormat="1" ht="16.5" customHeight="1">
      <c r="B92" s="42"/>
      <c r="C92" s="195" t="s">
        <v>197</v>
      </c>
      <c r="D92" s="195" t="s">
        <v>142</v>
      </c>
      <c r="E92" s="196" t="s">
        <v>790</v>
      </c>
      <c r="F92" s="197" t="s">
        <v>791</v>
      </c>
      <c r="G92" s="198" t="s">
        <v>781</v>
      </c>
      <c r="H92" s="199">
        <v>1</v>
      </c>
      <c r="I92" s="200"/>
      <c r="J92" s="201">
        <f>ROUND(I92*H92,2)</f>
        <v>0</v>
      </c>
      <c r="K92" s="197" t="s">
        <v>169</v>
      </c>
      <c r="L92" s="62"/>
      <c r="M92" s="202" t="s">
        <v>21</v>
      </c>
      <c r="N92" s="217" t="s">
        <v>42</v>
      </c>
      <c r="O92" s="43"/>
      <c r="P92" s="218">
        <f>O92*H92</f>
        <v>0</v>
      </c>
      <c r="Q92" s="218">
        <v>0</v>
      </c>
      <c r="R92" s="218">
        <f>Q92*H92</f>
        <v>0</v>
      </c>
      <c r="S92" s="218">
        <v>0</v>
      </c>
      <c r="T92" s="219">
        <f>S92*H92</f>
        <v>0</v>
      </c>
      <c r="AR92" s="25" t="s">
        <v>782</v>
      </c>
      <c r="AT92" s="25" t="s">
        <v>142</v>
      </c>
      <c r="AU92" s="25" t="s">
        <v>78</v>
      </c>
      <c r="AY92" s="25" t="s">
        <v>141</v>
      </c>
      <c r="BE92" s="207">
        <f>IF(N92="základní",J92,0)</f>
        <v>0</v>
      </c>
      <c r="BF92" s="207">
        <f>IF(N92="snížená",J92,0)</f>
        <v>0</v>
      </c>
      <c r="BG92" s="207">
        <f>IF(N92="zákl. přenesená",J92,0)</f>
        <v>0</v>
      </c>
      <c r="BH92" s="207">
        <f>IF(N92="sníž. přenesená",J92,0)</f>
        <v>0</v>
      </c>
      <c r="BI92" s="207">
        <f>IF(N92="nulová",J92,0)</f>
        <v>0</v>
      </c>
      <c r="BJ92" s="25" t="s">
        <v>78</v>
      </c>
      <c r="BK92" s="207">
        <f>ROUND(I92*H92,2)</f>
        <v>0</v>
      </c>
      <c r="BL92" s="25" t="s">
        <v>782</v>
      </c>
      <c r="BM92" s="25" t="s">
        <v>792</v>
      </c>
    </row>
    <row r="93" spans="2:65" s="1" customFormat="1" ht="54">
      <c r="B93" s="42"/>
      <c r="C93" s="64"/>
      <c r="D93" s="222" t="s">
        <v>784</v>
      </c>
      <c r="E93" s="64"/>
      <c r="F93" s="277" t="s">
        <v>793</v>
      </c>
      <c r="G93" s="64"/>
      <c r="H93" s="64"/>
      <c r="I93" s="166"/>
      <c r="J93" s="64"/>
      <c r="K93" s="64"/>
      <c r="L93" s="62"/>
      <c r="M93" s="278"/>
      <c r="N93" s="43"/>
      <c r="O93" s="43"/>
      <c r="P93" s="43"/>
      <c r="Q93" s="43"/>
      <c r="R93" s="43"/>
      <c r="S93" s="43"/>
      <c r="T93" s="79"/>
      <c r="AT93" s="25" t="s">
        <v>784</v>
      </c>
      <c r="AU93" s="25" t="s">
        <v>78</v>
      </c>
    </row>
    <row r="94" spans="2:65" s="1" customFormat="1" ht="16.5" customHeight="1">
      <c r="B94" s="42"/>
      <c r="C94" s="195" t="s">
        <v>190</v>
      </c>
      <c r="D94" s="195" t="s">
        <v>142</v>
      </c>
      <c r="E94" s="196" t="s">
        <v>1024</v>
      </c>
      <c r="F94" s="197" t="s">
        <v>1025</v>
      </c>
      <c r="G94" s="198" t="s">
        <v>781</v>
      </c>
      <c r="H94" s="199">
        <v>1</v>
      </c>
      <c r="I94" s="200"/>
      <c r="J94" s="201">
        <f>ROUND(I94*H94,2)</f>
        <v>0</v>
      </c>
      <c r="K94" s="197" t="s">
        <v>169</v>
      </c>
      <c r="L94" s="62"/>
      <c r="M94" s="202" t="s">
        <v>21</v>
      </c>
      <c r="N94" s="217" t="s">
        <v>42</v>
      </c>
      <c r="O94" s="43"/>
      <c r="P94" s="218">
        <f>O94*H94</f>
        <v>0</v>
      </c>
      <c r="Q94" s="218">
        <v>0</v>
      </c>
      <c r="R94" s="218">
        <f>Q94*H94</f>
        <v>0</v>
      </c>
      <c r="S94" s="218">
        <v>0</v>
      </c>
      <c r="T94" s="219">
        <f>S94*H94</f>
        <v>0</v>
      </c>
      <c r="AR94" s="25" t="s">
        <v>782</v>
      </c>
      <c r="AT94" s="25" t="s">
        <v>142</v>
      </c>
      <c r="AU94" s="25" t="s">
        <v>78</v>
      </c>
      <c r="AY94" s="25" t="s">
        <v>141</v>
      </c>
      <c r="BE94" s="207">
        <f>IF(N94="základní",J94,0)</f>
        <v>0</v>
      </c>
      <c r="BF94" s="207">
        <f>IF(N94="snížená",J94,0)</f>
        <v>0</v>
      </c>
      <c r="BG94" s="207">
        <f>IF(N94="zákl. přenesená",J94,0)</f>
        <v>0</v>
      </c>
      <c r="BH94" s="207">
        <f>IF(N94="sníž. přenesená",J94,0)</f>
        <v>0</v>
      </c>
      <c r="BI94" s="207">
        <f>IF(N94="nulová",J94,0)</f>
        <v>0</v>
      </c>
      <c r="BJ94" s="25" t="s">
        <v>78</v>
      </c>
      <c r="BK94" s="207">
        <f>ROUND(I94*H94,2)</f>
        <v>0</v>
      </c>
      <c r="BL94" s="25" t="s">
        <v>782</v>
      </c>
      <c r="BM94" s="25" t="s">
        <v>1026</v>
      </c>
    </row>
    <row r="95" spans="2:65" s="1" customFormat="1" ht="27">
      <c r="B95" s="42"/>
      <c r="C95" s="64"/>
      <c r="D95" s="222" t="s">
        <v>784</v>
      </c>
      <c r="E95" s="64"/>
      <c r="F95" s="277" t="s">
        <v>1027</v>
      </c>
      <c r="G95" s="64"/>
      <c r="H95" s="64"/>
      <c r="I95" s="166"/>
      <c r="J95" s="64"/>
      <c r="K95" s="64"/>
      <c r="L95" s="62"/>
      <c r="M95" s="278"/>
      <c r="N95" s="43"/>
      <c r="O95" s="43"/>
      <c r="P95" s="43"/>
      <c r="Q95" s="43"/>
      <c r="R95" s="43"/>
      <c r="S95" s="43"/>
      <c r="T95" s="79"/>
      <c r="AT95" s="25" t="s">
        <v>784</v>
      </c>
      <c r="AU95" s="25" t="s">
        <v>78</v>
      </c>
    </row>
    <row r="96" spans="2:65" s="1" customFormat="1" ht="16.5" customHeight="1">
      <c r="B96" s="42"/>
      <c r="C96" s="195" t="s">
        <v>206</v>
      </c>
      <c r="D96" s="195" t="s">
        <v>142</v>
      </c>
      <c r="E96" s="196" t="s">
        <v>1028</v>
      </c>
      <c r="F96" s="197" t="s">
        <v>1029</v>
      </c>
      <c r="G96" s="198" t="s">
        <v>781</v>
      </c>
      <c r="H96" s="199">
        <v>1</v>
      </c>
      <c r="I96" s="200"/>
      <c r="J96" s="201">
        <f>ROUND(I96*H96,2)</f>
        <v>0</v>
      </c>
      <c r="K96" s="197" t="s">
        <v>169</v>
      </c>
      <c r="L96" s="62"/>
      <c r="M96" s="202" t="s">
        <v>21</v>
      </c>
      <c r="N96" s="203" t="s">
        <v>42</v>
      </c>
      <c r="O96" s="204"/>
      <c r="P96" s="205">
        <f>O96*H96</f>
        <v>0</v>
      </c>
      <c r="Q96" s="205">
        <v>0</v>
      </c>
      <c r="R96" s="205">
        <f>Q96*H96</f>
        <v>0</v>
      </c>
      <c r="S96" s="205">
        <v>0</v>
      </c>
      <c r="T96" s="206">
        <f>S96*H96</f>
        <v>0</v>
      </c>
      <c r="AR96" s="25" t="s">
        <v>782</v>
      </c>
      <c r="AT96" s="25" t="s">
        <v>142</v>
      </c>
      <c r="AU96" s="25" t="s">
        <v>78</v>
      </c>
      <c r="AY96" s="25" t="s">
        <v>141</v>
      </c>
      <c r="BE96" s="207">
        <f>IF(N96="základní",J96,0)</f>
        <v>0</v>
      </c>
      <c r="BF96" s="207">
        <f>IF(N96="snížená",J96,0)</f>
        <v>0</v>
      </c>
      <c r="BG96" s="207">
        <f>IF(N96="zákl. přenesená",J96,0)</f>
        <v>0</v>
      </c>
      <c r="BH96" s="207">
        <f>IF(N96="sníž. přenesená",J96,0)</f>
        <v>0</v>
      </c>
      <c r="BI96" s="207">
        <f>IF(N96="nulová",J96,0)</f>
        <v>0</v>
      </c>
      <c r="BJ96" s="25" t="s">
        <v>78</v>
      </c>
      <c r="BK96" s="207">
        <f>ROUND(I96*H96,2)</f>
        <v>0</v>
      </c>
      <c r="BL96" s="25" t="s">
        <v>782</v>
      </c>
      <c r="BM96" s="25" t="s">
        <v>1030</v>
      </c>
    </row>
    <row r="97" spans="2:12" s="1" customFormat="1" ht="6.95" customHeight="1">
      <c r="B97" s="57"/>
      <c r="C97" s="58"/>
      <c r="D97" s="58"/>
      <c r="E97" s="58"/>
      <c r="F97" s="58"/>
      <c r="G97" s="58"/>
      <c r="H97" s="58"/>
      <c r="I97" s="149"/>
      <c r="J97" s="58"/>
      <c r="K97" s="58"/>
      <c r="L97" s="62"/>
    </row>
  </sheetData>
  <sheetProtection algorithmName="SHA-512" hashValue="A86kqatJjho4VuMohGTo2rOhARH7h7Ai7j3JUfG/IaGTEmH7aaMFHQVGeW0t0GcF/39AoOdS5bBjYGw5hY4Wtw==" saltValue="rLmIlm5qm+i1IRFD63SwqzKFRe7JIgj2lwQNq8sjW+iBCsAKO7G2B8DjN0b400PfsIqPYgl8KigWNzwGSZYBVA==" spinCount="100000" sheet="1" objects="1" scenarios="1" formatColumns="0" formatRows="0" autoFilter="0"/>
  <autoFilter ref="C82:K96" xr:uid="{00000000-0009-0000-0000-000006000000}"/>
  <mergeCells count="13">
    <mergeCell ref="E75:H75"/>
    <mergeCell ref="G1:H1"/>
    <mergeCell ref="L2:V2"/>
    <mergeCell ref="E49:H49"/>
    <mergeCell ref="E51:H51"/>
    <mergeCell ref="J55:J56"/>
    <mergeCell ref="E71:H71"/>
    <mergeCell ref="E73:H73"/>
    <mergeCell ref="E7:H7"/>
    <mergeCell ref="E9:H9"/>
    <mergeCell ref="E11:H11"/>
    <mergeCell ref="E26:H26"/>
    <mergeCell ref="E47:H47"/>
  </mergeCells>
  <hyperlinks>
    <hyperlink ref="F1:G1" location="C2" display="1) Krycí list soupisu" xr:uid="{00000000-0004-0000-0600-000000000000}"/>
    <hyperlink ref="G1:H1" location="C58" display="2) Rekapitulace" xr:uid="{00000000-0004-0000-0600-000001000000}"/>
    <hyperlink ref="J1" location="C82" display="3) Soupis prací" xr:uid="{00000000-0004-0000-0600-000002000000}"/>
    <hyperlink ref="L1:V1" location="'Rekapitulace stavby'!C2" display="Rekapitulace stavby" xr:uid="{00000000-0004-0000-0600-000003000000}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BR258"/>
  <sheetViews>
    <sheetView showGridLines="0" workbookViewId="0">
      <pane ySplit="1" topLeftCell="A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21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2"/>
      <c r="B1" s="122"/>
      <c r="C1" s="122"/>
      <c r="D1" s="123" t="s">
        <v>1</v>
      </c>
      <c r="E1" s="122"/>
      <c r="F1" s="124" t="s">
        <v>108</v>
      </c>
      <c r="G1" s="405" t="s">
        <v>109</v>
      </c>
      <c r="H1" s="405"/>
      <c r="I1" s="125"/>
      <c r="J1" s="124" t="s">
        <v>110</v>
      </c>
      <c r="K1" s="123" t="s">
        <v>111</v>
      </c>
      <c r="L1" s="124" t="s">
        <v>112</v>
      </c>
      <c r="M1" s="124"/>
      <c r="N1" s="124"/>
      <c r="O1" s="124"/>
      <c r="P1" s="124"/>
      <c r="Q1" s="124"/>
      <c r="R1" s="124"/>
      <c r="S1" s="124"/>
      <c r="T1" s="124"/>
      <c r="U1" s="21"/>
      <c r="V1" s="21"/>
      <c r="W1" s="22"/>
      <c r="X1" s="22"/>
      <c r="Y1" s="22"/>
      <c r="Z1" s="22"/>
      <c r="AA1" s="22"/>
      <c r="AB1" s="22"/>
      <c r="AC1" s="22"/>
      <c r="AD1" s="22"/>
      <c r="AE1" s="22"/>
      <c r="AF1" s="22"/>
      <c r="AG1" s="22"/>
      <c r="AH1" s="22"/>
      <c r="AI1" s="22"/>
      <c r="AJ1" s="22"/>
      <c r="AK1" s="22"/>
      <c r="AL1" s="22"/>
      <c r="AM1" s="22"/>
      <c r="AN1" s="22"/>
      <c r="AO1" s="22"/>
      <c r="AP1" s="22"/>
      <c r="AQ1" s="22"/>
      <c r="AR1" s="22"/>
      <c r="AS1" s="22"/>
      <c r="AT1" s="22"/>
      <c r="AU1" s="22"/>
      <c r="AV1" s="22"/>
      <c r="AW1" s="22"/>
      <c r="AX1" s="22"/>
      <c r="AY1" s="22"/>
      <c r="AZ1" s="22"/>
      <c r="BA1" s="22"/>
      <c r="BB1" s="22"/>
      <c r="BC1" s="22"/>
      <c r="BD1" s="22"/>
      <c r="BE1" s="22"/>
      <c r="BF1" s="22"/>
      <c r="BG1" s="22"/>
      <c r="BH1" s="22"/>
      <c r="BI1" s="22"/>
      <c r="BJ1" s="22"/>
      <c r="BK1" s="22"/>
      <c r="BL1" s="22"/>
      <c r="BM1" s="22"/>
      <c r="BN1" s="22"/>
      <c r="BO1" s="22"/>
      <c r="BP1" s="22"/>
      <c r="BQ1" s="22"/>
      <c r="BR1" s="22"/>
    </row>
    <row r="2" spans="1:70" ht="36.950000000000003" customHeight="1">
      <c r="L2" s="362"/>
      <c r="M2" s="362"/>
      <c r="N2" s="362"/>
      <c r="O2" s="362"/>
      <c r="P2" s="362"/>
      <c r="Q2" s="362"/>
      <c r="R2" s="362"/>
      <c r="S2" s="362"/>
      <c r="T2" s="362"/>
      <c r="U2" s="362"/>
      <c r="V2" s="362"/>
      <c r="AT2" s="25" t="s">
        <v>106</v>
      </c>
    </row>
    <row r="3" spans="1:70" ht="6.95" customHeight="1">
      <c r="B3" s="26"/>
      <c r="C3" s="27"/>
      <c r="D3" s="27"/>
      <c r="E3" s="27"/>
      <c r="F3" s="27"/>
      <c r="G3" s="27"/>
      <c r="H3" s="27"/>
      <c r="I3" s="126"/>
      <c r="J3" s="27"/>
      <c r="K3" s="28"/>
      <c r="AT3" s="25" t="s">
        <v>80</v>
      </c>
    </row>
    <row r="4" spans="1:70" ht="36.950000000000003" customHeight="1">
      <c r="B4" s="29"/>
      <c r="C4" s="30"/>
      <c r="D4" s="31" t="s">
        <v>113</v>
      </c>
      <c r="E4" s="30"/>
      <c r="F4" s="30"/>
      <c r="G4" s="30"/>
      <c r="H4" s="30"/>
      <c r="I4" s="127"/>
      <c r="J4" s="30"/>
      <c r="K4" s="32"/>
      <c r="M4" s="33" t="s">
        <v>12</v>
      </c>
      <c r="AT4" s="25" t="s">
        <v>6</v>
      </c>
    </row>
    <row r="5" spans="1:70" ht="6.95" customHeight="1">
      <c r="B5" s="29"/>
      <c r="C5" s="30"/>
      <c r="D5" s="30"/>
      <c r="E5" s="30"/>
      <c r="F5" s="30"/>
      <c r="G5" s="30"/>
      <c r="H5" s="30"/>
      <c r="I5" s="127"/>
      <c r="J5" s="30"/>
      <c r="K5" s="32"/>
    </row>
    <row r="6" spans="1:70" ht="15">
      <c r="B6" s="29"/>
      <c r="C6" s="30"/>
      <c r="D6" s="38" t="s">
        <v>18</v>
      </c>
      <c r="E6" s="30"/>
      <c r="F6" s="30"/>
      <c r="G6" s="30"/>
      <c r="H6" s="30"/>
      <c r="I6" s="127"/>
      <c r="J6" s="30"/>
      <c r="K6" s="32"/>
    </row>
    <row r="7" spans="1:70" ht="16.5" customHeight="1">
      <c r="B7" s="29"/>
      <c r="C7" s="30"/>
      <c r="D7" s="30"/>
      <c r="E7" s="406" t="str">
        <f>'Rekapitulace stavby'!K6</f>
        <v>SOU Opravárenské - rekonstrukce havarijního stavu elektroinstalace v dílnách II.etapa</v>
      </c>
      <c r="F7" s="412"/>
      <c r="G7" s="412"/>
      <c r="H7" s="412"/>
      <c r="I7" s="127"/>
      <c r="J7" s="30"/>
      <c r="K7" s="32"/>
    </row>
    <row r="8" spans="1:70" ht="15">
      <c r="B8" s="29"/>
      <c r="C8" s="30"/>
      <c r="D8" s="38" t="s">
        <v>114</v>
      </c>
      <c r="E8" s="30"/>
      <c r="F8" s="30"/>
      <c r="G8" s="30"/>
      <c r="H8" s="30"/>
      <c r="I8" s="127"/>
      <c r="J8" s="30"/>
      <c r="K8" s="32"/>
    </row>
    <row r="9" spans="1:70" s="1" customFormat="1" ht="28.5" customHeight="1">
      <c r="B9" s="42"/>
      <c r="C9" s="43"/>
      <c r="D9" s="43"/>
      <c r="E9" s="406" t="s">
        <v>1031</v>
      </c>
      <c r="F9" s="407"/>
      <c r="G9" s="407"/>
      <c r="H9" s="407"/>
      <c r="I9" s="128"/>
      <c r="J9" s="43"/>
      <c r="K9" s="46"/>
    </row>
    <row r="10" spans="1:70" s="1" customFormat="1" ht="15">
      <c r="B10" s="42"/>
      <c r="C10" s="43"/>
      <c r="D10" s="38" t="s">
        <v>116</v>
      </c>
      <c r="E10" s="43"/>
      <c r="F10" s="43"/>
      <c r="G10" s="43"/>
      <c r="H10" s="43"/>
      <c r="I10" s="128"/>
      <c r="J10" s="43"/>
      <c r="K10" s="46"/>
    </row>
    <row r="11" spans="1:70" s="1" customFormat="1" ht="36.950000000000003" customHeight="1">
      <c r="B11" s="42"/>
      <c r="C11" s="43"/>
      <c r="D11" s="43"/>
      <c r="E11" s="408" t="s">
        <v>1032</v>
      </c>
      <c r="F11" s="407"/>
      <c r="G11" s="407"/>
      <c r="H11" s="407"/>
      <c r="I11" s="128"/>
      <c r="J11" s="43"/>
      <c r="K11" s="46"/>
    </row>
    <row r="12" spans="1:70" s="1" customFormat="1">
      <c r="B12" s="42"/>
      <c r="C12" s="43"/>
      <c r="D12" s="43"/>
      <c r="E12" s="43"/>
      <c r="F12" s="43"/>
      <c r="G12" s="43"/>
      <c r="H12" s="43"/>
      <c r="I12" s="128"/>
      <c r="J12" s="43"/>
      <c r="K12" s="46"/>
    </row>
    <row r="13" spans="1:70" s="1" customFormat="1" ht="14.45" customHeight="1">
      <c r="B13" s="42"/>
      <c r="C13" s="43"/>
      <c r="D13" s="38" t="s">
        <v>20</v>
      </c>
      <c r="E13" s="43"/>
      <c r="F13" s="36" t="s">
        <v>21</v>
      </c>
      <c r="G13" s="43"/>
      <c r="H13" s="43"/>
      <c r="I13" s="129" t="s">
        <v>22</v>
      </c>
      <c r="J13" s="36" t="s">
        <v>21</v>
      </c>
      <c r="K13" s="46"/>
    </row>
    <row r="14" spans="1:70" s="1" customFormat="1" ht="14.45" customHeight="1">
      <c r="B14" s="42"/>
      <c r="C14" s="43"/>
      <c r="D14" s="38" t="s">
        <v>23</v>
      </c>
      <c r="E14" s="43"/>
      <c r="F14" s="36" t="s">
        <v>24</v>
      </c>
      <c r="G14" s="43"/>
      <c r="H14" s="43"/>
      <c r="I14" s="129" t="s">
        <v>25</v>
      </c>
      <c r="J14" s="130" t="str">
        <f>'Rekapitulace stavby'!AN8</f>
        <v>23. 3. 2018</v>
      </c>
      <c r="K14" s="46"/>
    </row>
    <row r="15" spans="1:70" s="1" customFormat="1" ht="10.9" customHeight="1">
      <c r="B15" s="42"/>
      <c r="C15" s="43"/>
      <c r="D15" s="43"/>
      <c r="E15" s="43"/>
      <c r="F15" s="43"/>
      <c r="G15" s="43"/>
      <c r="H15" s="43"/>
      <c r="I15" s="128"/>
      <c r="J15" s="43"/>
      <c r="K15" s="46"/>
    </row>
    <row r="16" spans="1:70" s="1" customFormat="1" ht="14.45" customHeight="1">
      <c r="B16" s="42"/>
      <c r="C16" s="43"/>
      <c r="D16" s="38" t="s">
        <v>27</v>
      </c>
      <c r="E16" s="43"/>
      <c r="F16" s="43"/>
      <c r="G16" s="43"/>
      <c r="H16" s="43"/>
      <c r="I16" s="129" t="s">
        <v>28</v>
      </c>
      <c r="J16" s="36" t="s">
        <v>21</v>
      </c>
      <c r="K16" s="46"/>
    </row>
    <row r="17" spans="2:11" s="1" customFormat="1" ht="18" customHeight="1">
      <c r="B17" s="42"/>
      <c r="C17" s="43"/>
      <c r="D17" s="43"/>
      <c r="E17" s="36" t="s">
        <v>29</v>
      </c>
      <c r="F17" s="43"/>
      <c r="G17" s="43"/>
      <c r="H17" s="43"/>
      <c r="I17" s="129" t="s">
        <v>30</v>
      </c>
      <c r="J17" s="36" t="s">
        <v>21</v>
      </c>
      <c r="K17" s="46"/>
    </row>
    <row r="18" spans="2:11" s="1" customFormat="1" ht="6.95" customHeight="1">
      <c r="B18" s="42"/>
      <c r="C18" s="43"/>
      <c r="D18" s="43"/>
      <c r="E18" s="43"/>
      <c r="F18" s="43"/>
      <c r="G18" s="43"/>
      <c r="H18" s="43"/>
      <c r="I18" s="128"/>
      <c r="J18" s="43"/>
      <c r="K18" s="46"/>
    </row>
    <row r="19" spans="2:11" s="1" customFormat="1" ht="14.45" customHeight="1">
      <c r="B19" s="42"/>
      <c r="C19" s="43"/>
      <c r="D19" s="38" t="s">
        <v>31</v>
      </c>
      <c r="E19" s="43"/>
      <c r="F19" s="43"/>
      <c r="G19" s="43"/>
      <c r="H19" s="43"/>
      <c r="I19" s="129" t="s">
        <v>28</v>
      </c>
      <c r="J19" s="36" t="str">
        <f>IF('Rekapitulace stavby'!AN13="Vyplň údaj","",IF('Rekapitulace stavby'!AN13="","",'Rekapitulace stavby'!AN13))</f>
        <v/>
      </c>
      <c r="K19" s="46"/>
    </row>
    <row r="20" spans="2:11" s="1" customFormat="1" ht="18" customHeight="1">
      <c r="B20" s="42"/>
      <c r="C20" s="43"/>
      <c r="D20" s="43"/>
      <c r="E20" s="36" t="str">
        <f>IF('Rekapitulace stavby'!E14="Vyplň údaj","",IF('Rekapitulace stavby'!E14="","",'Rekapitulace stavby'!E14))</f>
        <v/>
      </c>
      <c r="F20" s="43"/>
      <c r="G20" s="43"/>
      <c r="H20" s="43"/>
      <c r="I20" s="129" t="s">
        <v>30</v>
      </c>
      <c r="J20" s="36" t="str">
        <f>IF('Rekapitulace stavby'!AN14="Vyplň údaj","",IF('Rekapitulace stavby'!AN14="","",'Rekapitulace stavby'!AN14))</f>
        <v/>
      </c>
      <c r="K20" s="46"/>
    </row>
    <row r="21" spans="2:11" s="1" customFormat="1" ht="6.95" customHeight="1">
      <c r="B21" s="42"/>
      <c r="C21" s="43"/>
      <c r="D21" s="43"/>
      <c r="E21" s="43"/>
      <c r="F21" s="43"/>
      <c r="G21" s="43"/>
      <c r="H21" s="43"/>
      <c r="I21" s="128"/>
      <c r="J21" s="43"/>
      <c r="K21" s="46"/>
    </row>
    <row r="22" spans="2:11" s="1" customFormat="1" ht="14.45" customHeight="1">
      <c r="B22" s="42"/>
      <c r="C22" s="43"/>
      <c r="D22" s="38" t="s">
        <v>33</v>
      </c>
      <c r="E22" s="43"/>
      <c r="F22" s="43"/>
      <c r="G22" s="43"/>
      <c r="H22" s="43"/>
      <c r="I22" s="129" t="s">
        <v>28</v>
      </c>
      <c r="J22" s="36" t="str">
        <f>IF('Rekapitulace stavby'!AN16="","",'Rekapitulace stavby'!AN16)</f>
        <v/>
      </c>
      <c r="K22" s="46"/>
    </row>
    <row r="23" spans="2:11" s="1" customFormat="1" ht="18" customHeight="1">
      <c r="B23" s="42"/>
      <c r="C23" s="43"/>
      <c r="D23" s="43"/>
      <c r="E23" s="36" t="str">
        <f>IF('Rekapitulace stavby'!E17="","",'Rekapitulace stavby'!E17)</f>
        <v xml:space="preserve"> </v>
      </c>
      <c r="F23" s="43"/>
      <c r="G23" s="43"/>
      <c r="H23" s="43"/>
      <c r="I23" s="129" t="s">
        <v>30</v>
      </c>
      <c r="J23" s="36" t="str">
        <f>IF('Rekapitulace stavby'!AN17="","",'Rekapitulace stavby'!AN17)</f>
        <v/>
      </c>
      <c r="K23" s="46"/>
    </row>
    <row r="24" spans="2:11" s="1" customFormat="1" ht="6.95" customHeight="1">
      <c r="B24" s="42"/>
      <c r="C24" s="43"/>
      <c r="D24" s="43"/>
      <c r="E24" s="43"/>
      <c r="F24" s="43"/>
      <c r="G24" s="43"/>
      <c r="H24" s="43"/>
      <c r="I24" s="128"/>
      <c r="J24" s="43"/>
      <c r="K24" s="46"/>
    </row>
    <row r="25" spans="2:11" s="1" customFormat="1" ht="14.45" customHeight="1">
      <c r="B25" s="42"/>
      <c r="C25" s="43"/>
      <c r="D25" s="38" t="s">
        <v>36</v>
      </c>
      <c r="E25" s="43"/>
      <c r="F25" s="43"/>
      <c r="G25" s="43"/>
      <c r="H25" s="43"/>
      <c r="I25" s="128"/>
      <c r="J25" s="43"/>
      <c r="K25" s="46"/>
    </row>
    <row r="26" spans="2:11" s="7" customFormat="1" ht="28.5" customHeight="1">
      <c r="B26" s="131"/>
      <c r="C26" s="132"/>
      <c r="D26" s="132"/>
      <c r="E26" s="400" t="s">
        <v>1033</v>
      </c>
      <c r="F26" s="400"/>
      <c r="G26" s="400"/>
      <c r="H26" s="400"/>
      <c r="I26" s="133"/>
      <c r="J26" s="132"/>
      <c r="K26" s="134"/>
    </row>
    <row r="27" spans="2:11" s="1" customFormat="1" ht="6.95" customHeight="1">
      <c r="B27" s="42"/>
      <c r="C27" s="43"/>
      <c r="D27" s="43"/>
      <c r="E27" s="43"/>
      <c r="F27" s="43"/>
      <c r="G27" s="43"/>
      <c r="H27" s="43"/>
      <c r="I27" s="128"/>
      <c r="J27" s="43"/>
      <c r="K27" s="46"/>
    </row>
    <row r="28" spans="2:11" s="1" customFormat="1" ht="6.95" customHeight="1">
      <c r="B28" s="42"/>
      <c r="C28" s="43"/>
      <c r="D28" s="86"/>
      <c r="E28" s="86"/>
      <c r="F28" s="86"/>
      <c r="G28" s="86"/>
      <c r="H28" s="86"/>
      <c r="I28" s="135"/>
      <c r="J28" s="86"/>
      <c r="K28" s="136"/>
    </row>
    <row r="29" spans="2:11" s="1" customFormat="1" ht="25.35" customHeight="1">
      <c r="B29" s="42"/>
      <c r="C29" s="43"/>
      <c r="D29" s="137" t="s">
        <v>37</v>
      </c>
      <c r="E29" s="43"/>
      <c r="F29" s="43"/>
      <c r="G29" s="43"/>
      <c r="H29" s="43"/>
      <c r="I29" s="128"/>
      <c r="J29" s="138">
        <f>ROUND(J126,2)</f>
        <v>0</v>
      </c>
      <c r="K29" s="46"/>
    </row>
    <row r="30" spans="2:11" s="1" customFormat="1" ht="6.95" customHeight="1">
      <c r="B30" s="42"/>
      <c r="C30" s="43"/>
      <c r="D30" s="86"/>
      <c r="E30" s="86"/>
      <c r="F30" s="86"/>
      <c r="G30" s="86"/>
      <c r="H30" s="86"/>
      <c r="I30" s="135"/>
      <c r="J30" s="86"/>
      <c r="K30" s="136"/>
    </row>
    <row r="31" spans="2:11" s="1" customFormat="1" ht="14.45" customHeight="1">
      <c r="B31" s="42"/>
      <c r="C31" s="43"/>
      <c r="D31" s="43"/>
      <c r="E31" s="43"/>
      <c r="F31" s="47" t="s">
        <v>39</v>
      </c>
      <c r="G31" s="43"/>
      <c r="H31" s="43"/>
      <c r="I31" s="139" t="s">
        <v>38</v>
      </c>
      <c r="J31" s="47" t="s">
        <v>40</v>
      </c>
      <c r="K31" s="46"/>
    </row>
    <row r="32" spans="2:11" s="1" customFormat="1" ht="14.45" customHeight="1">
      <c r="B32" s="42"/>
      <c r="C32" s="43"/>
      <c r="D32" s="50" t="s">
        <v>41</v>
      </c>
      <c r="E32" s="50" t="s">
        <v>42</v>
      </c>
      <c r="F32" s="140">
        <f>ROUND(SUM(BE126:BE257), 2)</f>
        <v>0</v>
      </c>
      <c r="G32" s="43"/>
      <c r="H32" s="43"/>
      <c r="I32" s="141">
        <v>0.21</v>
      </c>
      <c r="J32" s="140">
        <f>ROUND(ROUND((SUM(BE126:BE257)), 2)*I32, 2)</f>
        <v>0</v>
      </c>
      <c r="K32" s="46"/>
    </row>
    <row r="33" spans="2:11" s="1" customFormat="1" ht="14.45" customHeight="1">
      <c r="B33" s="42"/>
      <c r="C33" s="43"/>
      <c r="D33" s="43"/>
      <c r="E33" s="50" t="s">
        <v>43</v>
      </c>
      <c r="F33" s="140">
        <f>ROUND(SUM(BF126:BF257), 2)</f>
        <v>0</v>
      </c>
      <c r="G33" s="43"/>
      <c r="H33" s="43"/>
      <c r="I33" s="141">
        <v>0.15</v>
      </c>
      <c r="J33" s="140">
        <f>ROUND(ROUND((SUM(BF126:BF257)), 2)*I33, 2)</f>
        <v>0</v>
      </c>
      <c r="K33" s="46"/>
    </row>
    <row r="34" spans="2:11" s="1" customFormat="1" ht="14.45" hidden="1" customHeight="1">
      <c r="B34" s="42"/>
      <c r="C34" s="43"/>
      <c r="D34" s="43"/>
      <c r="E34" s="50" t="s">
        <v>44</v>
      </c>
      <c r="F34" s="140">
        <f>ROUND(SUM(BG126:BG257), 2)</f>
        <v>0</v>
      </c>
      <c r="G34" s="43"/>
      <c r="H34" s="43"/>
      <c r="I34" s="141">
        <v>0.21</v>
      </c>
      <c r="J34" s="140">
        <v>0</v>
      </c>
      <c r="K34" s="46"/>
    </row>
    <row r="35" spans="2:11" s="1" customFormat="1" ht="14.45" hidden="1" customHeight="1">
      <c r="B35" s="42"/>
      <c r="C35" s="43"/>
      <c r="D35" s="43"/>
      <c r="E35" s="50" t="s">
        <v>45</v>
      </c>
      <c r="F35" s="140">
        <f>ROUND(SUM(BH126:BH257), 2)</f>
        <v>0</v>
      </c>
      <c r="G35" s="43"/>
      <c r="H35" s="43"/>
      <c r="I35" s="141">
        <v>0.15</v>
      </c>
      <c r="J35" s="140">
        <v>0</v>
      </c>
      <c r="K35" s="46"/>
    </row>
    <row r="36" spans="2:11" s="1" customFormat="1" ht="14.45" hidden="1" customHeight="1">
      <c r="B36" s="42"/>
      <c r="C36" s="43"/>
      <c r="D36" s="43"/>
      <c r="E36" s="50" t="s">
        <v>46</v>
      </c>
      <c r="F36" s="140">
        <f>ROUND(SUM(BI126:BI257), 2)</f>
        <v>0</v>
      </c>
      <c r="G36" s="43"/>
      <c r="H36" s="43"/>
      <c r="I36" s="141">
        <v>0</v>
      </c>
      <c r="J36" s="140">
        <v>0</v>
      </c>
      <c r="K36" s="46"/>
    </row>
    <row r="37" spans="2:11" s="1" customFormat="1" ht="6.95" customHeight="1">
      <c r="B37" s="42"/>
      <c r="C37" s="43"/>
      <c r="D37" s="43"/>
      <c r="E37" s="43"/>
      <c r="F37" s="43"/>
      <c r="G37" s="43"/>
      <c r="H37" s="43"/>
      <c r="I37" s="128"/>
      <c r="J37" s="43"/>
      <c r="K37" s="46"/>
    </row>
    <row r="38" spans="2:11" s="1" customFormat="1" ht="25.35" customHeight="1">
      <c r="B38" s="42"/>
      <c r="C38" s="142"/>
      <c r="D38" s="143" t="s">
        <v>47</v>
      </c>
      <c r="E38" s="80"/>
      <c r="F38" s="80"/>
      <c r="G38" s="144" t="s">
        <v>48</v>
      </c>
      <c r="H38" s="145" t="s">
        <v>49</v>
      </c>
      <c r="I38" s="146"/>
      <c r="J38" s="147">
        <f>SUM(J29:J36)</f>
        <v>0</v>
      </c>
      <c r="K38" s="148"/>
    </row>
    <row r="39" spans="2:11" s="1" customFormat="1" ht="14.45" customHeight="1">
      <c r="B39" s="57"/>
      <c r="C39" s="58"/>
      <c r="D39" s="58"/>
      <c r="E39" s="58"/>
      <c r="F39" s="58"/>
      <c r="G39" s="58"/>
      <c r="H39" s="58"/>
      <c r="I39" s="149"/>
      <c r="J39" s="58"/>
      <c r="K39" s="59"/>
    </row>
    <row r="43" spans="2:11" s="1" customFormat="1" ht="6.95" customHeight="1">
      <c r="B43" s="150"/>
      <c r="C43" s="151"/>
      <c r="D43" s="151"/>
      <c r="E43" s="151"/>
      <c r="F43" s="151"/>
      <c r="G43" s="151"/>
      <c r="H43" s="151"/>
      <c r="I43" s="152"/>
      <c r="J43" s="151"/>
      <c r="K43" s="153"/>
    </row>
    <row r="44" spans="2:11" s="1" customFormat="1" ht="36.950000000000003" customHeight="1">
      <c r="B44" s="42"/>
      <c r="C44" s="31" t="s">
        <v>118</v>
      </c>
      <c r="D44" s="43"/>
      <c r="E44" s="43"/>
      <c r="F44" s="43"/>
      <c r="G44" s="43"/>
      <c r="H44" s="43"/>
      <c r="I44" s="128"/>
      <c r="J44" s="43"/>
      <c r="K44" s="46"/>
    </row>
    <row r="45" spans="2:11" s="1" customFormat="1" ht="6.95" customHeight="1">
      <c r="B45" s="42"/>
      <c r="C45" s="43"/>
      <c r="D45" s="43"/>
      <c r="E45" s="43"/>
      <c r="F45" s="43"/>
      <c r="G45" s="43"/>
      <c r="H45" s="43"/>
      <c r="I45" s="128"/>
      <c r="J45" s="43"/>
      <c r="K45" s="46"/>
    </row>
    <row r="46" spans="2:11" s="1" customFormat="1" ht="14.45" customHeight="1">
      <c r="B46" s="42"/>
      <c r="C46" s="38" t="s">
        <v>18</v>
      </c>
      <c r="D46" s="43"/>
      <c r="E46" s="43"/>
      <c r="F46" s="43"/>
      <c r="G46" s="43"/>
      <c r="H46" s="43"/>
      <c r="I46" s="128"/>
      <c r="J46" s="43"/>
      <c r="K46" s="46"/>
    </row>
    <row r="47" spans="2:11" s="1" customFormat="1" ht="16.5" customHeight="1">
      <c r="B47" s="42"/>
      <c r="C47" s="43"/>
      <c r="D47" s="43"/>
      <c r="E47" s="406" t="str">
        <f>E7</f>
        <v>SOU Opravárenské - rekonstrukce havarijního stavu elektroinstalace v dílnách II.etapa</v>
      </c>
      <c r="F47" s="412"/>
      <c r="G47" s="412"/>
      <c r="H47" s="412"/>
      <c r="I47" s="128"/>
      <c r="J47" s="43"/>
      <c r="K47" s="46"/>
    </row>
    <row r="48" spans="2:11" ht="15">
      <c r="B48" s="29"/>
      <c r="C48" s="38" t="s">
        <v>114</v>
      </c>
      <c r="D48" s="30"/>
      <c r="E48" s="30"/>
      <c r="F48" s="30"/>
      <c r="G48" s="30"/>
      <c r="H48" s="30"/>
      <c r="I48" s="127"/>
      <c r="J48" s="30"/>
      <c r="K48" s="32"/>
    </row>
    <row r="49" spans="2:47" s="1" customFormat="1" ht="28.5" customHeight="1">
      <c r="B49" s="42"/>
      <c r="C49" s="43"/>
      <c r="D49" s="43"/>
      <c r="E49" s="406" t="s">
        <v>1031</v>
      </c>
      <c r="F49" s="407"/>
      <c r="G49" s="407"/>
      <c r="H49" s="407"/>
      <c r="I49" s="128"/>
      <c r="J49" s="43"/>
      <c r="K49" s="46"/>
    </row>
    <row r="50" spans="2:47" s="1" customFormat="1" ht="14.45" customHeight="1">
      <c r="B50" s="42"/>
      <c r="C50" s="38" t="s">
        <v>116</v>
      </c>
      <c r="D50" s="43"/>
      <c r="E50" s="43"/>
      <c r="F50" s="43"/>
      <c r="G50" s="43"/>
      <c r="H50" s="43"/>
      <c r="I50" s="128"/>
      <c r="J50" s="43"/>
      <c r="K50" s="46"/>
    </row>
    <row r="51" spans="2:47" s="1" customFormat="1" ht="17.25" customHeight="1">
      <c r="B51" s="42"/>
      <c r="C51" s="43"/>
      <c r="D51" s="43"/>
      <c r="E51" s="408" t="str">
        <f>E11</f>
        <v>ELEKTROINSTALACE - Elektroinstalace - venkovní osvětlení na plášti budov</v>
      </c>
      <c r="F51" s="407"/>
      <c r="G51" s="407"/>
      <c r="H51" s="407"/>
      <c r="I51" s="128"/>
      <c r="J51" s="43"/>
      <c r="K51" s="46"/>
    </row>
    <row r="52" spans="2:47" s="1" customFormat="1" ht="6.95" customHeight="1">
      <c r="B52" s="42"/>
      <c r="C52" s="43"/>
      <c r="D52" s="43"/>
      <c r="E52" s="43"/>
      <c r="F52" s="43"/>
      <c r="G52" s="43"/>
      <c r="H52" s="43"/>
      <c r="I52" s="128"/>
      <c r="J52" s="43"/>
      <c r="K52" s="46"/>
    </row>
    <row r="53" spans="2:47" s="1" customFormat="1" ht="18" customHeight="1">
      <c r="B53" s="42"/>
      <c r="C53" s="38" t="s">
        <v>23</v>
      </c>
      <c r="D53" s="43"/>
      <c r="E53" s="43"/>
      <c r="F53" s="36" t="str">
        <f>F14</f>
        <v>Králíky</v>
      </c>
      <c r="G53" s="43"/>
      <c r="H53" s="43"/>
      <c r="I53" s="129" t="s">
        <v>25</v>
      </c>
      <c r="J53" s="130" t="str">
        <f>IF(J14="","",J14)</f>
        <v>23. 3. 2018</v>
      </c>
      <c r="K53" s="46"/>
    </row>
    <row r="54" spans="2:47" s="1" customFormat="1" ht="6.95" customHeight="1">
      <c r="B54" s="42"/>
      <c r="C54" s="43"/>
      <c r="D54" s="43"/>
      <c r="E54" s="43"/>
      <c r="F54" s="43"/>
      <c r="G54" s="43"/>
      <c r="H54" s="43"/>
      <c r="I54" s="128"/>
      <c r="J54" s="43"/>
      <c r="K54" s="46"/>
    </row>
    <row r="55" spans="2:47" s="1" customFormat="1" ht="15">
      <c r="B55" s="42"/>
      <c r="C55" s="38" t="s">
        <v>27</v>
      </c>
      <c r="D55" s="43"/>
      <c r="E55" s="43"/>
      <c r="F55" s="36" t="str">
        <f>E17</f>
        <v>Pardubický kraj, Komenského nám. 125,   Pardubice</v>
      </c>
      <c r="G55" s="43"/>
      <c r="H55" s="43"/>
      <c r="I55" s="129" t="s">
        <v>33</v>
      </c>
      <c r="J55" s="400" t="str">
        <f>E23</f>
        <v xml:space="preserve"> </v>
      </c>
      <c r="K55" s="46"/>
    </row>
    <row r="56" spans="2:47" s="1" customFormat="1" ht="14.45" customHeight="1">
      <c r="B56" s="42"/>
      <c r="C56" s="38" t="s">
        <v>31</v>
      </c>
      <c r="D56" s="43"/>
      <c r="E56" s="43"/>
      <c r="F56" s="36" t="str">
        <f>IF(E20="","",E20)</f>
        <v/>
      </c>
      <c r="G56" s="43"/>
      <c r="H56" s="43"/>
      <c r="I56" s="128"/>
      <c r="J56" s="409"/>
      <c r="K56" s="46"/>
    </row>
    <row r="57" spans="2:47" s="1" customFormat="1" ht="10.35" customHeight="1">
      <c r="B57" s="42"/>
      <c r="C57" s="43"/>
      <c r="D57" s="43"/>
      <c r="E57" s="43"/>
      <c r="F57" s="43"/>
      <c r="G57" s="43"/>
      <c r="H57" s="43"/>
      <c r="I57" s="128"/>
      <c r="J57" s="43"/>
      <c r="K57" s="46"/>
    </row>
    <row r="58" spans="2:47" s="1" customFormat="1" ht="29.25" customHeight="1">
      <c r="B58" s="42"/>
      <c r="C58" s="154" t="s">
        <v>119</v>
      </c>
      <c r="D58" s="142"/>
      <c r="E58" s="142"/>
      <c r="F58" s="142"/>
      <c r="G58" s="142"/>
      <c r="H58" s="142"/>
      <c r="I58" s="155"/>
      <c r="J58" s="156" t="s">
        <v>120</v>
      </c>
      <c r="K58" s="157"/>
    </row>
    <row r="59" spans="2:47" s="1" customFormat="1" ht="10.35" customHeight="1">
      <c r="B59" s="42"/>
      <c r="C59" s="43"/>
      <c r="D59" s="43"/>
      <c r="E59" s="43"/>
      <c r="F59" s="43"/>
      <c r="G59" s="43"/>
      <c r="H59" s="43"/>
      <c r="I59" s="128"/>
      <c r="J59" s="43"/>
      <c r="K59" s="46"/>
    </row>
    <row r="60" spans="2:47" s="1" customFormat="1" ht="29.25" customHeight="1">
      <c r="B60" s="42"/>
      <c r="C60" s="158" t="s">
        <v>121</v>
      </c>
      <c r="D60" s="43"/>
      <c r="E60" s="43"/>
      <c r="F60" s="43"/>
      <c r="G60" s="43"/>
      <c r="H60" s="43"/>
      <c r="I60" s="128"/>
      <c r="J60" s="138">
        <f>J126</f>
        <v>0</v>
      </c>
      <c r="K60" s="46"/>
      <c r="AU60" s="25" t="s">
        <v>122</v>
      </c>
    </row>
    <row r="61" spans="2:47" s="8" customFormat="1" ht="24.95" customHeight="1">
      <c r="B61" s="159"/>
      <c r="C61" s="160"/>
      <c r="D61" s="161" t="s">
        <v>1034</v>
      </c>
      <c r="E61" s="162"/>
      <c r="F61" s="162"/>
      <c r="G61" s="162"/>
      <c r="H61" s="162"/>
      <c r="I61" s="163"/>
      <c r="J61" s="164">
        <f>J127</f>
        <v>0</v>
      </c>
      <c r="K61" s="165"/>
    </row>
    <row r="62" spans="2:47" s="11" customFormat="1" ht="19.899999999999999" customHeight="1">
      <c r="B62" s="208"/>
      <c r="C62" s="209"/>
      <c r="D62" s="210" t="s">
        <v>1035</v>
      </c>
      <c r="E62" s="211"/>
      <c r="F62" s="211"/>
      <c r="G62" s="211"/>
      <c r="H62" s="211"/>
      <c r="I62" s="212"/>
      <c r="J62" s="213">
        <f>J128</f>
        <v>0</v>
      </c>
      <c r="K62" s="214"/>
    </row>
    <row r="63" spans="2:47" s="11" customFormat="1" ht="14.85" customHeight="1">
      <c r="B63" s="208"/>
      <c r="C63" s="209"/>
      <c r="D63" s="210" t="s">
        <v>1036</v>
      </c>
      <c r="E63" s="211"/>
      <c r="F63" s="211"/>
      <c r="G63" s="211"/>
      <c r="H63" s="211"/>
      <c r="I63" s="212"/>
      <c r="J63" s="213">
        <f>J129</f>
        <v>0</v>
      </c>
      <c r="K63" s="214"/>
    </row>
    <row r="64" spans="2:47" s="11" customFormat="1" ht="14.85" customHeight="1">
      <c r="B64" s="208"/>
      <c r="C64" s="209"/>
      <c r="D64" s="210" t="s">
        <v>1037</v>
      </c>
      <c r="E64" s="211"/>
      <c r="F64" s="211"/>
      <c r="G64" s="211"/>
      <c r="H64" s="211"/>
      <c r="I64" s="212"/>
      <c r="J64" s="213">
        <f>J131</f>
        <v>0</v>
      </c>
      <c r="K64" s="214"/>
    </row>
    <row r="65" spans="2:11" s="11" customFormat="1" ht="14.85" customHeight="1">
      <c r="B65" s="208"/>
      <c r="C65" s="209"/>
      <c r="D65" s="210" t="s">
        <v>1038</v>
      </c>
      <c r="E65" s="211"/>
      <c r="F65" s="211"/>
      <c r="G65" s="211"/>
      <c r="H65" s="211"/>
      <c r="I65" s="212"/>
      <c r="J65" s="213">
        <f>J133</f>
        <v>0</v>
      </c>
      <c r="K65" s="214"/>
    </row>
    <row r="66" spans="2:11" s="11" customFormat="1" ht="14.85" customHeight="1">
      <c r="B66" s="208"/>
      <c r="C66" s="209"/>
      <c r="D66" s="210" t="s">
        <v>1039</v>
      </c>
      <c r="E66" s="211"/>
      <c r="F66" s="211"/>
      <c r="G66" s="211"/>
      <c r="H66" s="211"/>
      <c r="I66" s="212"/>
      <c r="J66" s="213">
        <f>J135</f>
        <v>0</v>
      </c>
      <c r="K66" s="214"/>
    </row>
    <row r="67" spans="2:11" s="11" customFormat="1" ht="14.85" customHeight="1">
      <c r="B67" s="208"/>
      <c r="C67" s="209"/>
      <c r="D67" s="210" t="s">
        <v>1040</v>
      </c>
      <c r="E67" s="211"/>
      <c r="F67" s="211"/>
      <c r="G67" s="211"/>
      <c r="H67" s="211"/>
      <c r="I67" s="212"/>
      <c r="J67" s="213">
        <f>J137</f>
        <v>0</v>
      </c>
      <c r="K67" s="214"/>
    </row>
    <row r="68" spans="2:11" s="11" customFormat="1" ht="14.85" customHeight="1">
      <c r="B68" s="208"/>
      <c r="C68" s="209"/>
      <c r="D68" s="210" t="s">
        <v>1041</v>
      </c>
      <c r="E68" s="211"/>
      <c r="F68" s="211"/>
      <c r="G68" s="211"/>
      <c r="H68" s="211"/>
      <c r="I68" s="212"/>
      <c r="J68" s="213">
        <f>J139</f>
        <v>0</v>
      </c>
      <c r="K68" s="214"/>
    </row>
    <row r="69" spans="2:11" s="11" customFormat="1" ht="14.85" customHeight="1">
      <c r="B69" s="208"/>
      <c r="C69" s="209"/>
      <c r="D69" s="210" t="s">
        <v>1042</v>
      </c>
      <c r="E69" s="211"/>
      <c r="F69" s="211"/>
      <c r="G69" s="211"/>
      <c r="H69" s="211"/>
      <c r="I69" s="212"/>
      <c r="J69" s="213">
        <f>J141</f>
        <v>0</v>
      </c>
      <c r="K69" s="214"/>
    </row>
    <row r="70" spans="2:11" s="11" customFormat="1" ht="14.85" customHeight="1">
      <c r="B70" s="208"/>
      <c r="C70" s="209"/>
      <c r="D70" s="210" t="s">
        <v>1043</v>
      </c>
      <c r="E70" s="211"/>
      <c r="F70" s="211"/>
      <c r="G70" s="211"/>
      <c r="H70" s="211"/>
      <c r="I70" s="212"/>
      <c r="J70" s="213">
        <f>J143</f>
        <v>0</v>
      </c>
      <c r="K70" s="214"/>
    </row>
    <row r="71" spans="2:11" s="11" customFormat="1" ht="14.85" customHeight="1">
      <c r="B71" s="208"/>
      <c r="C71" s="209"/>
      <c r="D71" s="210" t="s">
        <v>1044</v>
      </c>
      <c r="E71" s="211"/>
      <c r="F71" s="211"/>
      <c r="G71" s="211"/>
      <c r="H71" s="211"/>
      <c r="I71" s="212"/>
      <c r="J71" s="213">
        <f>J145</f>
        <v>0</v>
      </c>
      <c r="K71" s="214"/>
    </row>
    <row r="72" spans="2:11" s="11" customFormat="1" ht="14.85" customHeight="1">
      <c r="B72" s="208"/>
      <c r="C72" s="209"/>
      <c r="D72" s="210" t="s">
        <v>1045</v>
      </c>
      <c r="E72" s="211"/>
      <c r="F72" s="211"/>
      <c r="G72" s="211"/>
      <c r="H72" s="211"/>
      <c r="I72" s="212"/>
      <c r="J72" s="213">
        <f>J147</f>
        <v>0</v>
      </c>
      <c r="K72" s="214"/>
    </row>
    <row r="73" spans="2:11" s="11" customFormat="1" ht="14.85" customHeight="1">
      <c r="B73" s="208"/>
      <c r="C73" s="209"/>
      <c r="D73" s="210" t="s">
        <v>1046</v>
      </c>
      <c r="E73" s="211"/>
      <c r="F73" s="211"/>
      <c r="G73" s="211"/>
      <c r="H73" s="211"/>
      <c r="I73" s="212"/>
      <c r="J73" s="213">
        <f>J149</f>
        <v>0</v>
      </c>
      <c r="K73" s="214"/>
    </row>
    <row r="74" spans="2:11" s="11" customFormat="1" ht="14.85" customHeight="1">
      <c r="B74" s="208"/>
      <c r="C74" s="209"/>
      <c r="D74" s="210" t="s">
        <v>1047</v>
      </c>
      <c r="E74" s="211"/>
      <c r="F74" s="211"/>
      <c r="G74" s="211"/>
      <c r="H74" s="211"/>
      <c r="I74" s="212"/>
      <c r="J74" s="213">
        <f>J151</f>
        <v>0</v>
      </c>
      <c r="K74" s="214"/>
    </row>
    <row r="75" spans="2:11" s="11" customFormat="1" ht="14.85" customHeight="1">
      <c r="B75" s="208"/>
      <c r="C75" s="209"/>
      <c r="D75" s="210" t="s">
        <v>1048</v>
      </c>
      <c r="E75" s="211"/>
      <c r="F75" s="211"/>
      <c r="G75" s="211"/>
      <c r="H75" s="211"/>
      <c r="I75" s="212"/>
      <c r="J75" s="213">
        <f>J158</f>
        <v>0</v>
      </c>
      <c r="K75" s="214"/>
    </row>
    <row r="76" spans="2:11" s="11" customFormat="1" ht="19.899999999999999" customHeight="1">
      <c r="B76" s="208"/>
      <c r="C76" s="209"/>
      <c r="D76" s="210" t="s">
        <v>1049</v>
      </c>
      <c r="E76" s="211"/>
      <c r="F76" s="211"/>
      <c r="G76" s="211"/>
      <c r="H76" s="211"/>
      <c r="I76" s="212"/>
      <c r="J76" s="213">
        <f>J161</f>
        <v>0</v>
      </c>
      <c r="K76" s="214"/>
    </row>
    <row r="77" spans="2:11" s="11" customFormat="1" ht="14.85" customHeight="1">
      <c r="B77" s="208"/>
      <c r="C77" s="209"/>
      <c r="D77" s="210" t="s">
        <v>1036</v>
      </c>
      <c r="E77" s="211"/>
      <c r="F77" s="211"/>
      <c r="G77" s="211"/>
      <c r="H77" s="211"/>
      <c r="I77" s="212"/>
      <c r="J77" s="213">
        <f>J162</f>
        <v>0</v>
      </c>
      <c r="K77" s="214"/>
    </row>
    <row r="78" spans="2:11" s="11" customFormat="1" ht="14.85" customHeight="1">
      <c r="B78" s="208"/>
      <c r="C78" s="209"/>
      <c r="D78" s="210" t="s">
        <v>1037</v>
      </c>
      <c r="E78" s="211"/>
      <c r="F78" s="211"/>
      <c r="G78" s="211"/>
      <c r="H78" s="211"/>
      <c r="I78" s="212"/>
      <c r="J78" s="213">
        <f>J164</f>
        <v>0</v>
      </c>
      <c r="K78" s="214"/>
    </row>
    <row r="79" spans="2:11" s="11" customFormat="1" ht="14.85" customHeight="1">
      <c r="B79" s="208"/>
      <c r="C79" s="209"/>
      <c r="D79" s="210" t="s">
        <v>1050</v>
      </c>
      <c r="E79" s="211"/>
      <c r="F79" s="211"/>
      <c r="G79" s="211"/>
      <c r="H79" s="211"/>
      <c r="I79" s="212"/>
      <c r="J79" s="213">
        <f>J166</f>
        <v>0</v>
      </c>
      <c r="K79" s="214"/>
    </row>
    <row r="80" spans="2:11" s="11" customFormat="1" ht="14.85" customHeight="1">
      <c r="B80" s="208"/>
      <c r="C80" s="209"/>
      <c r="D80" s="210" t="s">
        <v>1051</v>
      </c>
      <c r="E80" s="211"/>
      <c r="F80" s="211"/>
      <c r="G80" s="211"/>
      <c r="H80" s="211"/>
      <c r="I80" s="212"/>
      <c r="J80" s="213">
        <f>J169</f>
        <v>0</v>
      </c>
      <c r="K80" s="214"/>
    </row>
    <row r="81" spans="2:11" s="11" customFormat="1" ht="14.85" customHeight="1">
      <c r="B81" s="208"/>
      <c r="C81" s="209"/>
      <c r="D81" s="210" t="s">
        <v>1038</v>
      </c>
      <c r="E81" s="211"/>
      <c r="F81" s="211"/>
      <c r="G81" s="211"/>
      <c r="H81" s="211"/>
      <c r="I81" s="212"/>
      <c r="J81" s="213">
        <f>J171</f>
        <v>0</v>
      </c>
      <c r="K81" s="214"/>
    </row>
    <row r="82" spans="2:11" s="11" customFormat="1" ht="14.85" customHeight="1">
      <c r="B82" s="208"/>
      <c r="C82" s="209"/>
      <c r="D82" s="210" t="s">
        <v>1039</v>
      </c>
      <c r="E82" s="211"/>
      <c r="F82" s="211"/>
      <c r="G82" s="211"/>
      <c r="H82" s="211"/>
      <c r="I82" s="212"/>
      <c r="J82" s="213">
        <f>J173</f>
        <v>0</v>
      </c>
      <c r="K82" s="214"/>
    </row>
    <row r="83" spans="2:11" s="11" customFormat="1" ht="14.85" customHeight="1">
      <c r="B83" s="208"/>
      <c r="C83" s="209"/>
      <c r="D83" s="210" t="s">
        <v>1040</v>
      </c>
      <c r="E83" s="211"/>
      <c r="F83" s="211"/>
      <c r="G83" s="211"/>
      <c r="H83" s="211"/>
      <c r="I83" s="212"/>
      <c r="J83" s="213">
        <f>J175</f>
        <v>0</v>
      </c>
      <c r="K83" s="214"/>
    </row>
    <row r="84" spans="2:11" s="11" customFormat="1" ht="14.85" customHeight="1">
      <c r="B84" s="208"/>
      <c r="C84" s="209"/>
      <c r="D84" s="210" t="s">
        <v>1041</v>
      </c>
      <c r="E84" s="211"/>
      <c r="F84" s="211"/>
      <c r="G84" s="211"/>
      <c r="H84" s="211"/>
      <c r="I84" s="212"/>
      <c r="J84" s="213">
        <f>J179</f>
        <v>0</v>
      </c>
      <c r="K84" s="214"/>
    </row>
    <row r="85" spans="2:11" s="11" customFormat="1" ht="14.85" customHeight="1">
      <c r="B85" s="208"/>
      <c r="C85" s="209"/>
      <c r="D85" s="210" t="s">
        <v>1042</v>
      </c>
      <c r="E85" s="211"/>
      <c r="F85" s="211"/>
      <c r="G85" s="211"/>
      <c r="H85" s="211"/>
      <c r="I85" s="212"/>
      <c r="J85" s="213">
        <f>J181</f>
        <v>0</v>
      </c>
      <c r="K85" s="214"/>
    </row>
    <row r="86" spans="2:11" s="11" customFormat="1" ht="14.85" customHeight="1">
      <c r="B86" s="208"/>
      <c r="C86" s="209"/>
      <c r="D86" s="210" t="s">
        <v>1043</v>
      </c>
      <c r="E86" s="211"/>
      <c r="F86" s="211"/>
      <c r="G86" s="211"/>
      <c r="H86" s="211"/>
      <c r="I86" s="212"/>
      <c r="J86" s="213">
        <f>J183</f>
        <v>0</v>
      </c>
      <c r="K86" s="214"/>
    </row>
    <row r="87" spans="2:11" s="11" customFormat="1" ht="14.85" customHeight="1">
      <c r="B87" s="208"/>
      <c r="C87" s="209"/>
      <c r="D87" s="210" t="s">
        <v>1044</v>
      </c>
      <c r="E87" s="211"/>
      <c r="F87" s="211"/>
      <c r="G87" s="211"/>
      <c r="H87" s="211"/>
      <c r="I87" s="212"/>
      <c r="J87" s="213">
        <f>J185</f>
        <v>0</v>
      </c>
      <c r="K87" s="214"/>
    </row>
    <row r="88" spans="2:11" s="11" customFormat="1" ht="14.85" customHeight="1">
      <c r="B88" s="208"/>
      <c r="C88" s="209"/>
      <c r="D88" s="210" t="s">
        <v>1045</v>
      </c>
      <c r="E88" s="211"/>
      <c r="F88" s="211"/>
      <c r="G88" s="211"/>
      <c r="H88" s="211"/>
      <c r="I88" s="212"/>
      <c r="J88" s="213">
        <f>J187</f>
        <v>0</v>
      </c>
      <c r="K88" s="214"/>
    </row>
    <row r="89" spans="2:11" s="11" customFormat="1" ht="14.85" customHeight="1">
      <c r="B89" s="208"/>
      <c r="C89" s="209"/>
      <c r="D89" s="210" t="s">
        <v>1048</v>
      </c>
      <c r="E89" s="211"/>
      <c r="F89" s="211"/>
      <c r="G89" s="211"/>
      <c r="H89" s="211"/>
      <c r="I89" s="212"/>
      <c r="J89" s="213">
        <f>J189</f>
        <v>0</v>
      </c>
      <c r="K89" s="214"/>
    </row>
    <row r="90" spans="2:11" s="11" customFormat="1" ht="14.85" customHeight="1">
      <c r="B90" s="208"/>
      <c r="C90" s="209"/>
      <c r="D90" s="210" t="s">
        <v>1047</v>
      </c>
      <c r="E90" s="211"/>
      <c r="F90" s="211"/>
      <c r="G90" s="211"/>
      <c r="H90" s="211"/>
      <c r="I90" s="212"/>
      <c r="J90" s="213">
        <f>J192</f>
        <v>0</v>
      </c>
      <c r="K90" s="214"/>
    </row>
    <row r="91" spans="2:11" s="11" customFormat="1" ht="19.899999999999999" customHeight="1">
      <c r="B91" s="208"/>
      <c r="C91" s="209"/>
      <c r="D91" s="210" t="s">
        <v>1052</v>
      </c>
      <c r="E91" s="211"/>
      <c r="F91" s="211"/>
      <c r="G91" s="211"/>
      <c r="H91" s="211"/>
      <c r="I91" s="212"/>
      <c r="J91" s="213">
        <f>J201</f>
        <v>0</v>
      </c>
      <c r="K91" s="214"/>
    </row>
    <row r="92" spans="2:11" s="11" customFormat="1" ht="14.85" customHeight="1">
      <c r="B92" s="208"/>
      <c r="C92" s="209"/>
      <c r="D92" s="210" t="s">
        <v>1053</v>
      </c>
      <c r="E92" s="211"/>
      <c r="F92" s="211"/>
      <c r="G92" s="211"/>
      <c r="H92" s="211"/>
      <c r="I92" s="212"/>
      <c r="J92" s="213">
        <f>J202</f>
        <v>0</v>
      </c>
      <c r="K92" s="214"/>
    </row>
    <row r="93" spans="2:11" s="11" customFormat="1" ht="14.85" customHeight="1">
      <c r="B93" s="208"/>
      <c r="C93" s="209"/>
      <c r="D93" s="210" t="s">
        <v>1054</v>
      </c>
      <c r="E93" s="211"/>
      <c r="F93" s="211"/>
      <c r="G93" s="211"/>
      <c r="H93" s="211"/>
      <c r="I93" s="212"/>
      <c r="J93" s="213">
        <f>J204</f>
        <v>0</v>
      </c>
      <c r="K93" s="214"/>
    </row>
    <row r="94" spans="2:11" s="11" customFormat="1" ht="14.85" customHeight="1">
      <c r="B94" s="208"/>
      <c r="C94" s="209"/>
      <c r="D94" s="210" t="s">
        <v>1055</v>
      </c>
      <c r="E94" s="211"/>
      <c r="F94" s="211"/>
      <c r="G94" s="211"/>
      <c r="H94" s="211"/>
      <c r="I94" s="212"/>
      <c r="J94" s="213">
        <f>J206</f>
        <v>0</v>
      </c>
      <c r="K94" s="214"/>
    </row>
    <row r="95" spans="2:11" s="11" customFormat="1" ht="14.85" customHeight="1">
      <c r="B95" s="208"/>
      <c r="C95" s="209"/>
      <c r="D95" s="210" t="s">
        <v>1056</v>
      </c>
      <c r="E95" s="211"/>
      <c r="F95" s="211"/>
      <c r="G95" s="211"/>
      <c r="H95" s="211"/>
      <c r="I95" s="212"/>
      <c r="J95" s="213">
        <f>J208</f>
        <v>0</v>
      </c>
      <c r="K95" s="214"/>
    </row>
    <row r="96" spans="2:11" s="11" customFormat="1" ht="14.85" customHeight="1">
      <c r="B96" s="208"/>
      <c r="C96" s="209"/>
      <c r="D96" s="210" t="s">
        <v>1057</v>
      </c>
      <c r="E96" s="211"/>
      <c r="F96" s="211"/>
      <c r="G96" s="211"/>
      <c r="H96" s="211"/>
      <c r="I96" s="212"/>
      <c r="J96" s="213">
        <f>J213</f>
        <v>0</v>
      </c>
      <c r="K96" s="214"/>
    </row>
    <row r="97" spans="2:12" s="11" customFormat="1" ht="14.85" customHeight="1">
      <c r="B97" s="208"/>
      <c r="C97" s="209"/>
      <c r="D97" s="210" t="s">
        <v>1058</v>
      </c>
      <c r="E97" s="211"/>
      <c r="F97" s="211"/>
      <c r="G97" s="211"/>
      <c r="H97" s="211"/>
      <c r="I97" s="212"/>
      <c r="J97" s="213">
        <f>J215</f>
        <v>0</v>
      </c>
      <c r="K97" s="214"/>
    </row>
    <row r="98" spans="2:12" s="11" customFormat="1" ht="14.85" customHeight="1">
      <c r="B98" s="208"/>
      <c r="C98" s="209"/>
      <c r="D98" s="210" t="s">
        <v>1059</v>
      </c>
      <c r="E98" s="211"/>
      <c r="F98" s="211"/>
      <c r="G98" s="211"/>
      <c r="H98" s="211"/>
      <c r="I98" s="212"/>
      <c r="J98" s="213">
        <f>J221</f>
        <v>0</v>
      </c>
      <c r="K98" s="214"/>
    </row>
    <row r="99" spans="2:12" s="11" customFormat="1" ht="14.85" customHeight="1">
      <c r="B99" s="208"/>
      <c r="C99" s="209"/>
      <c r="D99" s="210" t="s">
        <v>1060</v>
      </c>
      <c r="E99" s="211"/>
      <c r="F99" s="211"/>
      <c r="G99" s="211"/>
      <c r="H99" s="211"/>
      <c r="I99" s="212"/>
      <c r="J99" s="213">
        <f>J227</f>
        <v>0</v>
      </c>
      <c r="K99" s="214"/>
    </row>
    <row r="100" spans="2:12" s="11" customFormat="1" ht="14.85" customHeight="1">
      <c r="B100" s="208"/>
      <c r="C100" s="209"/>
      <c r="D100" s="210" t="s">
        <v>1061</v>
      </c>
      <c r="E100" s="211"/>
      <c r="F100" s="211"/>
      <c r="G100" s="211"/>
      <c r="H100" s="211"/>
      <c r="I100" s="212"/>
      <c r="J100" s="213">
        <f>J234</f>
        <v>0</v>
      </c>
      <c r="K100" s="214"/>
    </row>
    <row r="101" spans="2:12" s="11" customFormat="1" ht="14.85" customHeight="1">
      <c r="B101" s="208"/>
      <c r="C101" s="209"/>
      <c r="D101" s="210" t="s">
        <v>1062</v>
      </c>
      <c r="E101" s="211"/>
      <c r="F101" s="211"/>
      <c r="G101" s="211"/>
      <c r="H101" s="211"/>
      <c r="I101" s="212"/>
      <c r="J101" s="213">
        <f>J238</f>
        <v>0</v>
      </c>
      <c r="K101" s="214"/>
    </row>
    <row r="102" spans="2:12" s="11" customFormat="1" ht="14.85" customHeight="1">
      <c r="B102" s="208"/>
      <c r="C102" s="209"/>
      <c r="D102" s="210" t="s">
        <v>1063</v>
      </c>
      <c r="E102" s="211"/>
      <c r="F102" s="211"/>
      <c r="G102" s="211"/>
      <c r="H102" s="211"/>
      <c r="I102" s="212"/>
      <c r="J102" s="213">
        <f>J248</f>
        <v>0</v>
      </c>
      <c r="K102" s="214"/>
    </row>
    <row r="103" spans="2:12" s="11" customFormat="1" ht="14.85" customHeight="1">
      <c r="B103" s="208"/>
      <c r="C103" s="209"/>
      <c r="D103" s="210" t="s">
        <v>1064</v>
      </c>
      <c r="E103" s="211"/>
      <c r="F103" s="211"/>
      <c r="G103" s="211"/>
      <c r="H103" s="211"/>
      <c r="I103" s="212"/>
      <c r="J103" s="213">
        <f>J251</f>
        <v>0</v>
      </c>
      <c r="K103" s="214"/>
    </row>
    <row r="104" spans="2:12" s="11" customFormat="1" ht="14.85" customHeight="1">
      <c r="B104" s="208"/>
      <c r="C104" s="209"/>
      <c r="D104" s="210" t="s">
        <v>1065</v>
      </c>
      <c r="E104" s="211"/>
      <c r="F104" s="211"/>
      <c r="G104" s="211"/>
      <c r="H104" s="211"/>
      <c r="I104" s="212"/>
      <c r="J104" s="213">
        <f>J254</f>
        <v>0</v>
      </c>
      <c r="K104" s="214"/>
    </row>
    <row r="105" spans="2:12" s="1" customFormat="1" ht="21.75" customHeight="1">
      <c r="B105" s="42"/>
      <c r="C105" s="43"/>
      <c r="D105" s="43"/>
      <c r="E105" s="43"/>
      <c r="F105" s="43"/>
      <c r="G105" s="43"/>
      <c r="H105" s="43"/>
      <c r="I105" s="128"/>
      <c r="J105" s="43"/>
      <c r="K105" s="46"/>
    </row>
    <row r="106" spans="2:12" s="1" customFormat="1" ht="6.95" customHeight="1">
      <c r="B106" s="57"/>
      <c r="C106" s="58"/>
      <c r="D106" s="58"/>
      <c r="E106" s="58"/>
      <c r="F106" s="58"/>
      <c r="G106" s="58"/>
      <c r="H106" s="58"/>
      <c r="I106" s="149"/>
      <c r="J106" s="58"/>
      <c r="K106" s="59"/>
    </row>
    <row r="110" spans="2:12" s="1" customFormat="1" ht="6.95" customHeight="1">
      <c r="B110" s="60"/>
      <c r="C110" s="61"/>
      <c r="D110" s="61"/>
      <c r="E110" s="61"/>
      <c r="F110" s="61"/>
      <c r="G110" s="61"/>
      <c r="H110" s="61"/>
      <c r="I110" s="152"/>
      <c r="J110" s="61"/>
      <c r="K110" s="61"/>
      <c r="L110" s="62"/>
    </row>
    <row r="111" spans="2:12" s="1" customFormat="1" ht="36.950000000000003" customHeight="1">
      <c r="B111" s="42"/>
      <c r="C111" s="63" t="s">
        <v>124</v>
      </c>
      <c r="D111" s="64"/>
      <c r="E111" s="64"/>
      <c r="F111" s="64"/>
      <c r="G111" s="64"/>
      <c r="H111" s="64"/>
      <c r="I111" s="166"/>
      <c r="J111" s="64"/>
      <c r="K111" s="64"/>
      <c r="L111" s="62"/>
    </row>
    <row r="112" spans="2:12" s="1" customFormat="1" ht="6.95" customHeight="1">
      <c r="B112" s="42"/>
      <c r="C112" s="64"/>
      <c r="D112" s="64"/>
      <c r="E112" s="64"/>
      <c r="F112" s="64"/>
      <c r="G112" s="64"/>
      <c r="H112" s="64"/>
      <c r="I112" s="166"/>
      <c r="J112" s="64"/>
      <c r="K112" s="64"/>
      <c r="L112" s="62"/>
    </row>
    <row r="113" spans="2:63" s="1" customFormat="1" ht="14.45" customHeight="1">
      <c r="B113" s="42"/>
      <c r="C113" s="66" t="s">
        <v>18</v>
      </c>
      <c r="D113" s="64"/>
      <c r="E113" s="64"/>
      <c r="F113" s="64"/>
      <c r="G113" s="64"/>
      <c r="H113" s="64"/>
      <c r="I113" s="166"/>
      <c r="J113" s="64"/>
      <c r="K113" s="64"/>
      <c r="L113" s="62"/>
    </row>
    <row r="114" spans="2:63" s="1" customFormat="1" ht="16.5" customHeight="1">
      <c r="B114" s="42"/>
      <c r="C114" s="64"/>
      <c r="D114" s="64"/>
      <c r="E114" s="410" t="str">
        <f>E7</f>
        <v>SOU Opravárenské - rekonstrukce havarijního stavu elektroinstalace v dílnách II.etapa</v>
      </c>
      <c r="F114" s="411"/>
      <c r="G114" s="411"/>
      <c r="H114" s="411"/>
      <c r="I114" s="166"/>
      <c r="J114" s="64"/>
      <c r="K114" s="64"/>
      <c r="L114" s="62"/>
    </row>
    <row r="115" spans="2:63" ht="15">
      <c r="B115" s="29"/>
      <c r="C115" s="66" t="s">
        <v>114</v>
      </c>
      <c r="D115" s="167"/>
      <c r="E115" s="167"/>
      <c r="F115" s="167"/>
      <c r="G115" s="167"/>
      <c r="H115" s="167"/>
      <c r="J115" s="167"/>
      <c r="K115" s="167"/>
      <c r="L115" s="168"/>
    </row>
    <row r="116" spans="2:63" s="1" customFormat="1" ht="28.5" customHeight="1">
      <c r="B116" s="42"/>
      <c r="C116" s="64"/>
      <c r="D116" s="64"/>
      <c r="E116" s="410" t="s">
        <v>1031</v>
      </c>
      <c r="F116" s="404"/>
      <c r="G116" s="404"/>
      <c r="H116" s="404"/>
      <c r="I116" s="166"/>
      <c r="J116" s="64"/>
      <c r="K116" s="64"/>
      <c r="L116" s="62"/>
    </row>
    <row r="117" spans="2:63" s="1" customFormat="1" ht="14.45" customHeight="1">
      <c r="B117" s="42"/>
      <c r="C117" s="66" t="s">
        <v>116</v>
      </c>
      <c r="D117" s="64"/>
      <c r="E117" s="64"/>
      <c r="F117" s="64"/>
      <c r="G117" s="64"/>
      <c r="H117" s="64"/>
      <c r="I117" s="166"/>
      <c r="J117" s="64"/>
      <c r="K117" s="64"/>
      <c r="L117" s="62"/>
    </row>
    <row r="118" spans="2:63" s="1" customFormat="1" ht="17.25" customHeight="1">
      <c r="B118" s="42"/>
      <c r="C118" s="64"/>
      <c r="D118" s="64"/>
      <c r="E118" s="372" t="str">
        <f>E11</f>
        <v>ELEKTROINSTALACE - Elektroinstalace - venkovní osvětlení na plášti budov</v>
      </c>
      <c r="F118" s="404"/>
      <c r="G118" s="404"/>
      <c r="H118" s="404"/>
      <c r="I118" s="166"/>
      <c r="J118" s="64"/>
      <c r="K118" s="64"/>
      <c r="L118" s="62"/>
    </row>
    <row r="119" spans="2:63" s="1" customFormat="1" ht="6.95" customHeight="1">
      <c r="B119" s="42"/>
      <c r="C119" s="64"/>
      <c r="D119" s="64"/>
      <c r="E119" s="64"/>
      <c r="F119" s="64"/>
      <c r="G119" s="64"/>
      <c r="H119" s="64"/>
      <c r="I119" s="166"/>
      <c r="J119" s="64"/>
      <c r="K119" s="64"/>
      <c r="L119" s="62"/>
    </row>
    <row r="120" spans="2:63" s="1" customFormat="1" ht="18" customHeight="1">
      <c r="B120" s="42"/>
      <c r="C120" s="66" t="s">
        <v>23</v>
      </c>
      <c r="D120" s="64"/>
      <c r="E120" s="64"/>
      <c r="F120" s="169" t="str">
        <f>F14</f>
        <v>Králíky</v>
      </c>
      <c r="G120" s="64"/>
      <c r="H120" s="64"/>
      <c r="I120" s="170" t="s">
        <v>25</v>
      </c>
      <c r="J120" s="74" t="str">
        <f>IF(J14="","",J14)</f>
        <v>23. 3. 2018</v>
      </c>
      <c r="K120" s="64"/>
      <c r="L120" s="62"/>
    </row>
    <row r="121" spans="2:63" s="1" customFormat="1" ht="6.95" customHeight="1">
      <c r="B121" s="42"/>
      <c r="C121" s="64"/>
      <c r="D121" s="64"/>
      <c r="E121" s="64"/>
      <c r="F121" s="64"/>
      <c r="G121" s="64"/>
      <c r="H121" s="64"/>
      <c r="I121" s="166"/>
      <c r="J121" s="64"/>
      <c r="K121" s="64"/>
      <c r="L121" s="62"/>
    </row>
    <row r="122" spans="2:63" s="1" customFormat="1" ht="15">
      <c r="B122" s="42"/>
      <c r="C122" s="66" t="s">
        <v>27</v>
      </c>
      <c r="D122" s="64"/>
      <c r="E122" s="64"/>
      <c r="F122" s="169" t="str">
        <f>E17</f>
        <v>Pardubický kraj, Komenského nám. 125,   Pardubice</v>
      </c>
      <c r="G122" s="64"/>
      <c r="H122" s="64"/>
      <c r="I122" s="170" t="s">
        <v>33</v>
      </c>
      <c r="J122" s="169" t="str">
        <f>E23</f>
        <v xml:space="preserve"> </v>
      </c>
      <c r="K122" s="64"/>
      <c r="L122" s="62"/>
    </row>
    <row r="123" spans="2:63" s="1" customFormat="1" ht="14.45" customHeight="1">
      <c r="B123" s="42"/>
      <c r="C123" s="66" t="s">
        <v>31</v>
      </c>
      <c r="D123" s="64"/>
      <c r="E123" s="64"/>
      <c r="F123" s="169" t="str">
        <f>IF(E20="","",E20)</f>
        <v/>
      </c>
      <c r="G123" s="64"/>
      <c r="H123" s="64"/>
      <c r="I123" s="166"/>
      <c r="J123" s="64"/>
      <c r="K123" s="64"/>
      <c r="L123" s="62"/>
    </row>
    <row r="124" spans="2:63" s="1" customFormat="1" ht="10.35" customHeight="1">
      <c r="B124" s="42"/>
      <c r="C124" s="64"/>
      <c r="D124" s="64"/>
      <c r="E124" s="64"/>
      <c r="F124" s="64"/>
      <c r="G124" s="64"/>
      <c r="H124" s="64"/>
      <c r="I124" s="166"/>
      <c r="J124" s="64"/>
      <c r="K124" s="64"/>
      <c r="L124" s="62"/>
    </row>
    <row r="125" spans="2:63" s="9" customFormat="1" ht="29.25" customHeight="1">
      <c r="B125" s="171"/>
      <c r="C125" s="172" t="s">
        <v>125</v>
      </c>
      <c r="D125" s="173" t="s">
        <v>56</v>
      </c>
      <c r="E125" s="173" t="s">
        <v>52</v>
      </c>
      <c r="F125" s="173" t="s">
        <v>126</v>
      </c>
      <c r="G125" s="173" t="s">
        <v>127</v>
      </c>
      <c r="H125" s="173" t="s">
        <v>128</v>
      </c>
      <c r="I125" s="174" t="s">
        <v>129</v>
      </c>
      <c r="J125" s="173" t="s">
        <v>120</v>
      </c>
      <c r="K125" s="175" t="s">
        <v>130</v>
      </c>
      <c r="L125" s="176"/>
      <c r="M125" s="82" t="s">
        <v>131</v>
      </c>
      <c r="N125" s="83" t="s">
        <v>41</v>
      </c>
      <c r="O125" s="83" t="s">
        <v>132</v>
      </c>
      <c r="P125" s="83" t="s">
        <v>133</v>
      </c>
      <c r="Q125" s="83" t="s">
        <v>134</v>
      </c>
      <c r="R125" s="83" t="s">
        <v>135</v>
      </c>
      <c r="S125" s="83" t="s">
        <v>136</v>
      </c>
      <c r="T125" s="84" t="s">
        <v>137</v>
      </c>
    </row>
    <row r="126" spans="2:63" s="1" customFormat="1" ht="29.25" customHeight="1">
      <c r="B126" s="42"/>
      <c r="C126" s="88" t="s">
        <v>121</v>
      </c>
      <c r="D126" s="64"/>
      <c r="E126" s="64"/>
      <c r="F126" s="64"/>
      <c r="G126" s="64"/>
      <c r="H126" s="64"/>
      <c r="I126" s="166"/>
      <c r="J126" s="177">
        <f>BK126</f>
        <v>0</v>
      </c>
      <c r="K126" s="64"/>
      <c r="L126" s="62"/>
      <c r="M126" s="85"/>
      <c r="N126" s="86"/>
      <c r="O126" s="86"/>
      <c r="P126" s="178">
        <f>P127</f>
        <v>0</v>
      </c>
      <c r="Q126" s="86"/>
      <c r="R126" s="178">
        <f>R127</f>
        <v>0</v>
      </c>
      <c r="S126" s="86"/>
      <c r="T126" s="179">
        <f>T127</f>
        <v>0</v>
      </c>
      <c r="AT126" s="25" t="s">
        <v>70</v>
      </c>
      <c r="AU126" s="25" t="s">
        <v>122</v>
      </c>
      <c r="BK126" s="180">
        <f>BK127</f>
        <v>0</v>
      </c>
    </row>
    <row r="127" spans="2:63" s="10" customFormat="1" ht="37.35" customHeight="1">
      <c r="B127" s="181"/>
      <c r="C127" s="182"/>
      <c r="D127" s="183" t="s">
        <v>70</v>
      </c>
      <c r="E127" s="184" t="s">
        <v>1066</v>
      </c>
      <c r="F127" s="184" t="s">
        <v>105</v>
      </c>
      <c r="G127" s="182"/>
      <c r="H127" s="182"/>
      <c r="I127" s="185"/>
      <c r="J127" s="186">
        <f>BK127</f>
        <v>0</v>
      </c>
      <c r="K127" s="182"/>
      <c r="L127" s="187"/>
      <c r="M127" s="188"/>
      <c r="N127" s="189"/>
      <c r="O127" s="189"/>
      <c r="P127" s="190">
        <f>P128+P161+P201</f>
        <v>0</v>
      </c>
      <c r="Q127" s="189"/>
      <c r="R127" s="190">
        <f>R128+R161+R201</f>
        <v>0</v>
      </c>
      <c r="S127" s="189"/>
      <c r="T127" s="191">
        <f>T128+T161+T201</f>
        <v>0</v>
      </c>
      <c r="AR127" s="192" t="s">
        <v>140</v>
      </c>
      <c r="AT127" s="193" t="s">
        <v>70</v>
      </c>
      <c r="AU127" s="193" t="s">
        <v>71</v>
      </c>
      <c r="AY127" s="192" t="s">
        <v>141</v>
      </c>
      <c r="BK127" s="194">
        <f>BK128+BK161+BK201</f>
        <v>0</v>
      </c>
    </row>
    <row r="128" spans="2:63" s="10" customFormat="1" ht="19.899999999999999" customHeight="1">
      <c r="B128" s="181"/>
      <c r="C128" s="182"/>
      <c r="D128" s="183" t="s">
        <v>70</v>
      </c>
      <c r="E128" s="215" t="s">
        <v>1067</v>
      </c>
      <c r="F128" s="215" t="s">
        <v>1068</v>
      </c>
      <c r="G128" s="182"/>
      <c r="H128" s="182"/>
      <c r="I128" s="185"/>
      <c r="J128" s="216">
        <f>BK128</f>
        <v>0</v>
      </c>
      <c r="K128" s="182"/>
      <c r="L128" s="187"/>
      <c r="M128" s="188"/>
      <c r="N128" s="189"/>
      <c r="O128" s="189"/>
      <c r="P128" s="190">
        <f>P129+P131+P133+P135+P137+P139+P141+P143+P145+P147+P149+P151+P158</f>
        <v>0</v>
      </c>
      <c r="Q128" s="189"/>
      <c r="R128" s="190">
        <f>R129+R131+R133+R135+R137+R139+R141+R143+R145+R147+R149+R151+R158</f>
        <v>0</v>
      </c>
      <c r="S128" s="189"/>
      <c r="T128" s="191">
        <f>T129+T131+T133+T135+T137+T139+T141+T143+T145+T147+T149+T151+T158</f>
        <v>0</v>
      </c>
      <c r="AR128" s="192" t="s">
        <v>78</v>
      </c>
      <c r="AT128" s="193" t="s">
        <v>70</v>
      </c>
      <c r="AU128" s="193" t="s">
        <v>78</v>
      </c>
      <c r="AY128" s="192" t="s">
        <v>141</v>
      </c>
      <c r="BK128" s="194">
        <f>BK129+BK131+BK133+BK135+BK137+BK139+BK141+BK143+BK145+BK147+BK149+BK151+BK158</f>
        <v>0</v>
      </c>
    </row>
    <row r="129" spans="2:65" s="10" customFormat="1" ht="14.85" customHeight="1">
      <c r="B129" s="181"/>
      <c r="C129" s="182"/>
      <c r="D129" s="183" t="s">
        <v>70</v>
      </c>
      <c r="E129" s="215" t="s">
        <v>1069</v>
      </c>
      <c r="F129" s="215" t="s">
        <v>1070</v>
      </c>
      <c r="G129" s="182"/>
      <c r="H129" s="182"/>
      <c r="I129" s="185"/>
      <c r="J129" s="216">
        <f>BK129</f>
        <v>0</v>
      </c>
      <c r="K129" s="182"/>
      <c r="L129" s="187"/>
      <c r="M129" s="188"/>
      <c r="N129" s="189"/>
      <c r="O129" s="189"/>
      <c r="P129" s="190">
        <f>P130</f>
        <v>0</v>
      </c>
      <c r="Q129" s="189"/>
      <c r="R129" s="190">
        <f>R130</f>
        <v>0</v>
      </c>
      <c r="S129" s="189"/>
      <c r="T129" s="191">
        <f>T130</f>
        <v>0</v>
      </c>
      <c r="AR129" s="192" t="s">
        <v>78</v>
      </c>
      <c r="AT129" s="193" t="s">
        <v>70</v>
      </c>
      <c r="AU129" s="193" t="s">
        <v>80</v>
      </c>
      <c r="AY129" s="192" t="s">
        <v>141</v>
      </c>
      <c r="BK129" s="194">
        <f>BK130</f>
        <v>0</v>
      </c>
    </row>
    <row r="130" spans="2:65" s="1" customFormat="1" ht="16.5" customHeight="1">
      <c r="B130" s="42"/>
      <c r="C130" s="195" t="s">
        <v>78</v>
      </c>
      <c r="D130" s="195" t="s">
        <v>142</v>
      </c>
      <c r="E130" s="196" t="s">
        <v>1071</v>
      </c>
      <c r="F130" s="197" t="s">
        <v>1072</v>
      </c>
      <c r="G130" s="198" t="s">
        <v>1073</v>
      </c>
      <c r="H130" s="199">
        <v>1</v>
      </c>
      <c r="I130" s="200"/>
      <c r="J130" s="201">
        <f>ROUND(I130*H130,2)</f>
        <v>0</v>
      </c>
      <c r="K130" s="197" t="s">
        <v>21</v>
      </c>
      <c r="L130" s="62"/>
      <c r="M130" s="202" t="s">
        <v>21</v>
      </c>
      <c r="N130" s="217" t="s">
        <v>42</v>
      </c>
      <c r="O130" s="43"/>
      <c r="P130" s="218">
        <f>O130*H130</f>
        <v>0</v>
      </c>
      <c r="Q130" s="218">
        <v>0</v>
      </c>
      <c r="R130" s="218">
        <f>Q130*H130</f>
        <v>0</v>
      </c>
      <c r="S130" s="218">
        <v>0</v>
      </c>
      <c r="T130" s="219">
        <f>S130*H130</f>
        <v>0</v>
      </c>
      <c r="AR130" s="25" t="s">
        <v>146</v>
      </c>
      <c r="AT130" s="25" t="s">
        <v>142</v>
      </c>
      <c r="AU130" s="25" t="s">
        <v>140</v>
      </c>
      <c r="AY130" s="25" t="s">
        <v>141</v>
      </c>
      <c r="BE130" s="207">
        <f>IF(N130="základní",J130,0)</f>
        <v>0</v>
      </c>
      <c r="BF130" s="207">
        <f>IF(N130="snížená",J130,0)</f>
        <v>0</v>
      </c>
      <c r="BG130" s="207">
        <f>IF(N130="zákl. přenesená",J130,0)</f>
        <v>0</v>
      </c>
      <c r="BH130" s="207">
        <f>IF(N130="sníž. přenesená",J130,0)</f>
        <v>0</v>
      </c>
      <c r="BI130" s="207">
        <f>IF(N130="nulová",J130,0)</f>
        <v>0</v>
      </c>
      <c r="BJ130" s="25" t="s">
        <v>78</v>
      </c>
      <c r="BK130" s="207">
        <f>ROUND(I130*H130,2)</f>
        <v>0</v>
      </c>
      <c r="BL130" s="25" t="s">
        <v>146</v>
      </c>
      <c r="BM130" s="25" t="s">
        <v>1074</v>
      </c>
    </row>
    <row r="131" spans="2:65" s="10" customFormat="1" ht="22.35" customHeight="1">
      <c r="B131" s="181"/>
      <c r="C131" s="182"/>
      <c r="D131" s="183" t="s">
        <v>70</v>
      </c>
      <c r="E131" s="215" t="s">
        <v>1075</v>
      </c>
      <c r="F131" s="215" t="s">
        <v>1076</v>
      </c>
      <c r="G131" s="182"/>
      <c r="H131" s="182"/>
      <c r="I131" s="185"/>
      <c r="J131" s="216">
        <f>BK131</f>
        <v>0</v>
      </c>
      <c r="K131" s="182"/>
      <c r="L131" s="187"/>
      <c r="M131" s="188"/>
      <c r="N131" s="189"/>
      <c r="O131" s="189"/>
      <c r="P131" s="190">
        <f>P132</f>
        <v>0</v>
      </c>
      <c r="Q131" s="189"/>
      <c r="R131" s="190">
        <f>R132</f>
        <v>0</v>
      </c>
      <c r="S131" s="189"/>
      <c r="T131" s="191">
        <f>T132</f>
        <v>0</v>
      </c>
      <c r="AR131" s="192" t="s">
        <v>78</v>
      </c>
      <c r="AT131" s="193" t="s">
        <v>70</v>
      </c>
      <c r="AU131" s="193" t="s">
        <v>80</v>
      </c>
      <c r="AY131" s="192" t="s">
        <v>141</v>
      </c>
      <c r="BK131" s="194">
        <f>BK132</f>
        <v>0</v>
      </c>
    </row>
    <row r="132" spans="2:65" s="1" customFormat="1" ht="16.5" customHeight="1">
      <c r="B132" s="42"/>
      <c r="C132" s="195" t="s">
        <v>80</v>
      </c>
      <c r="D132" s="195" t="s">
        <v>142</v>
      </c>
      <c r="E132" s="196" t="s">
        <v>1077</v>
      </c>
      <c r="F132" s="197" t="s">
        <v>1078</v>
      </c>
      <c r="G132" s="198" t="s">
        <v>1079</v>
      </c>
      <c r="H132" s="199">
        <v>1</v>
      </c>
      <c r="I132" s="200"/>
      <c r="J132" s="201">
        <f>ROUND(I132*H132,2)</f>
        <v>0</v>
      </c>
      <c r="K132" s="197" t="s">
        <v>21</v>
      </c>
      <c r="L132" s="62"/>
      <c r="M132" s="202" t="s">
        <v>21</v>
      </c>
      <c r="N132" s="217" t="s">
        <v>42</v>
      </c>
      <c r="O132" s="43"/>
      <c r="P132" s="218">
        <f>O132*H132</f>
        <v>0</v>
      </c>
      <c r="Q132" s="218">
        <v>0</v>
      </c>
      <c r="R132" s="218">
        <f>Q132*H132</f>
        <v>0</v>
      </c>
      <c r="S132" s="218">
        <v>0</v>
      </c>
      <c r="T132" s="219">
        <f>S132*H132</f>
        <v>0</v>
      </c>
      <c r="AR132" s="25" t="s">
        <v>146</v>
      </c>
      <c r="AT132" s="25" t="s">
        <v>142</v>
      </c>
      <c r="AU132" s="25" t="s">
        <v>140</v>
      </c>
      <c r="AY132" s="25" t="s">
        <v>141</v>
      </c>
      <c r="BE132" s="207">
        <f>IF(N132="základní",J132,0)</f>
        <v>0</v>
      </c>
      <c r="BF132" s="207">
        <f>IF(N132="snížená",J132,0)</f>
        <v>0</v>
      </c>
      <c r="BG132" s="207">
        <f>IF(N132="zákl. přenesená",J132,0)</f>
        <v>0</v>
      </c>
      <c r="BH132" s="207">
        <f>IF(N132="sníž. přenesená",J132,0)</f>
        <v>0</v>
      </c>
      <c r="BI132" s="207">
        <f>IF(N132="nulová",J132,0)</f>
        <v>0</v>
      </c>
      <c r="BJ132" s="25" t="s">
        <v>78</v>
      </c>
      <c r="BK132" s="207">
        <f>ROUND(I132*H132,2)</f>
        <v>0</v>
      </c>
      <c r="BL132" s="25" t="s">
        <v>146</v>
      </c>
      <c r="BM132" s="25" t="s">
        <v>1080</v>
      </c>
    </row>
    <row r="133" spans="2:65" s="10" customFormat="1" ht="22.35" customHeight="1">
      <c r="B133" s="181"/>
      <c r="C133" s="182"/>
      <c r="D133" s="183" t="s">
        <v>70</v>
      </c>
      <c r="E133" s="215" t="s">
        <v>1081</v>
      </c>
      <c r="F133" s="215" t="s">
        <v>1082</v>
      </c>
      <c r="G133" s="182"/>
      <c r="H133" s="182"/>
      <c r="I133" s="185"/>
      <c r="J133" s="216">
        <f>BK133</f>
        <v>0</v>
      </c>
      <c r="K133" s="182"/>
      <c r="L133" s="187"/>
      <c r="M133" s="188"/>
      <c r="N133" s="189"/>
      <c r="O133" s="189"/>
      <c r="P133" s="190">
        <f>P134</f>
        <v>0</v>
      </c>
      <c r="Q133" s="189"/>
      <c r="R133" s="190">
        <f>R134</f>
        <v>0</v>
      </c>
      <c r="S133" s="189"/>
      <c r="T133" s="191">
        <f>T134</f>
        <v>0</v>
      </c>
      <c r="AR133" s="192" t="s">
        <v>78</v>
      </c>
      <c r="AT133" s="193" t="s">
        <v>70</v>
      </c>
      <c r="AU133" s="193" t="s">
        <v>80</v>
      </c>
      <c r="AY133" s="192" t="s">
        <v>141</v>
      </c>
      <c r="BK133" s="194">
        <f>BK134</f>
        <v>0</v>
      </c>
    </row>
    <row r="134" spans="2:65" s="1" customFormat="1" ht="16.5" customHeight="1">
      <c r="B134" s="42"/>
      <c r="C134" s="195" t="s">
        <v>140</v>
      </c>
      <c r="D134" s="195" t="s">
        <v>142</v>
      </c>
      <c r="E134" s="196" t="s">
        <v>1083</v>
      </c>
      <c r="F134" s="197" t="s">
        <v>1084</v>
      </c>
      <c r="G134" s="198" t="s">
        <v>1079</v>
      </c>
      <c r="H134" s="199">
        <v>1</v>
      </c>
      <c r="I134" s="200"/>
      <c r="J134" s="201">
        <f>ROUND(I134*H134,2)</f>
        <v>0</v>
      </c>
      <c r="K134" s="197" t="s">
        <v>21</v>
      </c>
      <c r="L134" s="62"/>
      <c r="M134" s="202" t="s">
        <v>21</v>
      </c>
      <c r="N134" s="217" t="s">
        <v>42</v>
      </c>
      <c r="O134" s="43"/>
      <c r="P134" s="218">
        <f>O134*H134</f>
        <v>0</v>
      </c>
      <c r="Q134" s="218">
        <v>0</v>
      </c>
      <c r="R134" s="218">
        <f>Q134*H134</f>
        <v>0</v>
      </c>
      <c r="S134" s="218">
        <v>0</v>
      </c>
      <c r="T134" s="219">
        <f>S134*H134</f>
        <v>0</v>
      </c>
      <c r="AR134" s="25" t="s">
        <v>146</v>
      </c>
      <c r="AT134" s="25" t="s">
        <v>142</v>
      </c>
      <c r="AU134" s="25" t="s">
        <v>140</v>
      </c>
      <c r="AY134" s="25" t="s">
        <v>141</v>
      </c>
      <c r="BE134" s="207">
        <f>IF(N134="základní",J134,0)</f>
        <v>0</v>
      </c>
      <c r="BF134" s="207">
        <f>IF(N134="snížená",J134,0)</f>
        <v>0</v>
      </c>
      <c r="BG134" s="207">
        <f>IF(N134="zákl. přenesená",J134,0)</f>
        <v>0</v>
      </c>
      <c r="BH134" s="207">
        <f>IF(N134="sníž. přenesená",J134,0)</f>
        <v>0</v>
      </c>
      <c r="BI134" s="207">
        <f>IF(N134="nulová",J134,0)</f>
        <v>0</v>
      </c>
      <c r="BJ134" s="25" t="s">
        <v>78</v>
      </c>
      <c r="BK134" s="207">
        <f>ROUND(I134*H134,2)</f>
        <v>0</v>
      </c>
      <c r="BL134" s="25" t="s">
        <v>146</v>
      </c>
      <c r="BM134" s="25" t="s">
        <v>1085</v>
      </c>
    </row>
    <row r="135" spans="2:65" s="10" customFormat="1" ht="22.35" customHeight="1">
      <c r="B135" s="181"/>
      <c r="C135" s="182"/>
      <c r="D135" s="183" t="s">
        <v>70</v>
      </c>
      <c r="E135" s="215" t="s">
        <v>1086</v>
      </c>
      <c r="F135" s="215" t="s">
        <v>1087</v>
      </c>
      <c r="G135" s="182"/>
      <c r="H135" s="182"/>
      <c r="I135" s="185"/>
      <c r="J135" s="216">
        <f>BK135</f>
        <v>0</v>
      </c>
      <c r="K135" s="182"/>
      <c r="L135" s="187"/>
      <c r="M135" s="188"/>
      <c r="N135" s="189"/>
      <c r="O135" s="189"/>
      <c r="P135" s="190">
        <f>P136</f>
        <v>0</v>
      </c>
      <c r="Q135" s="189"/>
      <c r="R135" s="190">
        <f>R136</f>
        <v>0</v>
      </c>
      <c r="S135" s="189"/>
      <c r="T135" s="191">
        <f>T136</f>
        <v>0</v>
      </c>
      <c r="AR135" s="192" t="s">
        <v>78</v>
      </c>
      <c r="AT135" s="193" t="s">
        <v>70</v>
      </c>
      <c r="AU135" s="193" t="s">
        <v>80</v>
      </c>
      <c r="AY135" s="192" t="s">
        <v>141</v>
      </c>
      <c r="BK135" s="194">
        <f>BK136</f>
        <v>0</v>
      </c>
    </row>
    <row r="136" spans="2:65" s="1" customFormat="1" ht="16.5" customHeight="1">
      <c r="B136" s="42"/>
      <c r="C136" s="195" t="s">
        <v>170</v>
      </c>
      <c r="D136" s="195" t="s">
        <v>142</v>
      </c>
      <c r="E136" s="196" t="s">
        <v>1088</v>
      </c>
      <c r="F136" s="197" t="s">
        <v>1089</v>
      </c>
      <c r="G136" s="198" t="s">
        <v>1079</v>
      </c>
      <c r="H136" s="199">
        <v>2</v>
      </c>
      <c r="I136" s="200"/>
      <c r="J136" s="201">
        <f>ROUND(I136*H136,2)</f>
        <v>0</v>
      </c>
      <c r="K136" s="197" t="s">
        <v>21</v>
      </c>
      <c r="L136" s="62"/>
      <c r="M136" s="202" t="s">
        <v>21</v>
      </c>
      <c r="N136" s="217" t="s">
        <v>42</v>
      </c>
      <c r="O136" s="43"/>
      <c r="P136" s="218">
        <f>O136*H136</f>
        <v>0</v>
      </c>
      <c r="Q136" s="218">
        <v>0</v>
      </c>
      <c r="R136" s="218">
        <f>Q136*H136</f>
        <v>0</v>
      </c>
      <c r="S136" s="218">
        <v>0</v>
      </c>
      <c r="T136" s="219">
        <f>S136*H136</f>
        <v>0</v>
      </c>
      <c r="AR136" s="25" t="s">
        <v>146</v>
      </c>
      <c r="AT136" s="25" t="s">
        <v>142</v>
      </c>
      <c r="AU136" s="25" t="s">
        <v>140</v>
      </c>
      <c r="AY136" s="25" t="s">
        <v>141</v>
      </c>
      <c r="BE136" s="207">
        <f>IF(N136="základní",J136,0)</f>
        <v>0</v>
      </c>
      <c r="BF136" s="207">
        <f>IF(N136="snížená",J136,0)</f>
        <v>0</v>
      </c>
      <c r="BG136" s="207">
        <f>IF(N136="zákl. přenesená",J136,0)</f>
        <v>0</v>
      </c>
      <c r="BH136" s="207">
        <f>IF(N136="sníž. přenesená",J136,0)</f>
        <v>0</v>
      </c>
      <c r="BI136" s="207">
        <f>IF(N136="nulová",J136,0)</f>
        <v>0</v>
      </c>
      <c r="BJ136" s="25" t="s">
        <v>78</v>
      </c>
      <c r="BK136" s="207">
        <f>ROUND(I136*H136,2)</f>
        <v>0</v>
      </c>
      <c r="BL136" s="25" t="s">
        <v>146</v>
      </c>
      <c r="BM136" s="25" t="s">
        <v>1090</v>
      </c>
    </row>
    <row r="137" spans="2:65" s="10" customFormat="1" ht="22.35" customHeight="1">
      <c r="B137" s="181"/>
      <c r="C137" s="182"/>
      <c r="D137" s="183" t="s">
        <v>70</v>
      </c>
      <c r="E137" s="215" t="s">
        <v>1091</v>
      </c>
      <c r="F137" s="215" t="s">
        <v>1092</v>
      </c>
      <c r="G137" s="182"/>
      <c r="H137" s="182"/>
      <c r="I137" s="185"/>
      <c r="J137" s="216">
        <f>BK137</f>
        <v>0</v>
      </c>
      <c r="K137" s="182"/>
      <c r="L137" s="187"/>
      <c r="M137" s="188"/>
      <c r="N137" s="189"/>
      <c r="O137" s="189"/>
      <c r="P137" s="190">
        <f>P138</f>
        <v>0</v>
      </c>
      <c r="Q137" s="189"/>
      <c r="R137" s="190">
        <f>R138</f>
        <v>0</v>
      </c>
      <c r="S137" s="189"/>
      <c r="T137" s="191">
        <f>T138</f>
        <v>0</v>
      </c>
      <c r="AR137" s="192" t="s">
        <v>78</v>
      </c>
      <c r="AT137" s="193" t="s">
        <v>70</v>
      </c>
      <c r="AU137" s="193" t="s">
        <v>80</v>
      </c>
      <c r="AY137" s="192" t="s">
        <v>141</v>
      </c>
      <c r="BK137" s="194">
        <f>BK138</f>
        <v>0</v>
      </c>
    </row>
    <row r="138" spans="2:65" s="1" customFormat="1" ht="16.5" customHeight="1">
      <c r="B138" s="42"/>
      <c r="C138" s="195" t="s">
        <v>197</v>
      </c>
      <c r="D138" s="195" t="s">
        <v>142</v>
      </c>
      <c r="E138" s="196" t="s">
        <v>1093</v>
      </c>
      <c r="F138" s="197" t="s">
        <v>1094</v>
      </c>
      <c r="G138" s="198" t="s">
        <v>1079</v>
      </c>
      <c r="H138" s="199">
        <v>1</v>
      </c>
      <c r="I138" s="200"/>
      <c r="J138" s="201">
        <f>ROUND(I138*H138,2)</f>
        <v>0</v>
      </c>
      <c r="K138" s="197" t="s">
        <v>21</v>
      </c>
      <c r="L138" s="62"/>
      <c r="M138" s="202" t="s">
        <v>21</v>
      </c>
      <c r="N138" s="217" t="s">
        <v>42</v>
      </c>
      <c r="O138" s="43"/>
      <c r="P138" s="218">
        <f>O138*H138</f>
        <v>0</v>
      </c>
      <c r="Q138" s="218">
        <v>0</v>
      </c>
      <c r="R138" s="218">
        <f>Q138*H138</f>
        <v>0</v>
      </c>
      <c r="S138" s="218">
        <v>0</v>
      </c>
      <c r="T138" s="219">
        <f>S138*H138</f>
        <v>0</v>
      </c>
      <c r="AR138" s="25" t="s">
        <v>146</v>
      </c>
      <c r="AT138" s="25" t="s">
        <v>142</v>
      </c>
      <c r="AU138" s="25" t="s">
        <v>140</v>
      </c>
      <c r="AY138" s="25" t="s">
        <v>141</v>
      </c>
      <c r="BE138" s="207">
        <f>IF(N138="základní",J138,0)</f>
        <v>0</v>
      </c>
      <c r="BF138" s="207">
        <f>IF(N138="snížená",J138,0)</f>
        <v>0</v>
      </c>
      <c r="BG138" s="207">
        <f>IF(N138="zákl. přenesená",J138,0)</f>
        <v>0</v>
      </c>
      <c r="BH138" s="207">
        <f>IF(N138="sníž. přenesená",J138,0)</f>
        <v>0</v>
      </c>
      <c r="BI138" s="207">
        <f>IF(N138="nulová",J138,0)</f>
        <v>0</v>
      </c>
      <c r="BJ138" s="25" t="s">
        <v>78</v>
      </c>
      <c r="BK138" s="207">
        <f>ROUND(I138*H138,2)</f>
        <v>0</v>
      </c>
      <c r="BL138" s="25" t="s">
        <v>146</v>
      </c>
      <c r="BM138" s="25" t="s">
        <v>1095</v>
      </c>
    </row>
    <row r="139" spans="2:65" s="10" customFormat="1" ht="22.35" customHeight="1">
      <c r="B139" s="181"/>
      <c r="C139" s="182"/>
      <c r="D139" s="183" t="s">
        <v>70</v>
      </c>
      <c r="E139" s="215" t="s">
        <v>1096</v>
      </c>
      <c r="F139" s="215" t="s">
        <v>1097</v>
      </c>
      <c r="G139" s="182"/>
      <c r="H139" s="182"/>
      <c r="I139" s="185"/>
      <c r="J139" s="216">
        <f>BK139</f>
        <v>0</v>
      </c>
      <c r="K139" s="182"/>
      <c r="L139" s="187"/>
      <c r="M139" s="188"/>
      <c r="N139" s="189"/>
      <c r="O139" s="189"/>
      <c r="P139" s="190">
        <f>P140</f>
        <v>0</v>
      </c>
      <c r="Q139" s="189"/>
      <c r="R139" s="190">
        <f>R140</f>
        <v>0</v>
      </c>
      <c r="S139" s="189"/>
      <c r="T139" s="191">
        <f>T140</f>
        <v>0</v>
      </c>
      <c r="AR139" s="192" t="s">
        <v>78</v>
      </c>
      <c r="AT139" s="193" t="s">
        <v>70</v>
      </c>
      <c r="AU139" s="193" t="s">
        <v>80</v>
      </c>
      <c r="AY139" s="192" t="s">
        <v>141</v>
      </c>
      <c r="BK139" s="194">
        <f>BK140</f>
        <v>0</v>
      </c>
    </row>
    <row r="140" spans="2:65" s="1" customFormat="1" ht="16.5" customHeight="1">
      <c r="B140" s="42"/>
      <c r="C140" s="195" t="s">
        <v>190</v>
      </c>
      <c r="D140" s="195" t="s">
        <v>142</v>
      </c>
      <c r="E140" s="196" t="s">
        <v>1098</v>
      </c>
      <c r="F140" s="197" t="s">
        <v>1099</v>
      </c>
      <c r="G140" s="198" t="s">
        <v>1079</v>
      </c>
      <c r="H140" s="199">
        <v>2</v>
      </c>
      <c r="I140" s="200"/>
      <c r="J140" s="201">
        <f>ROUND(I140*H140,2)</f>
        <v>0</v>
      </c>
      <c r="K140" s="197" t="s">
        <v>21</v>
      </c>
      <c r="L140" s="62"/>
      <c r="M140" s="202" t="s">
        <v>21</v>
      </c>
      <c r="N140" s="217" t="s">
        <v>42</v>
      </c>
      <c r="O140" s="43"/>
      <c r="P140" s="218">
        <f>O140*H140</f>
        <v>0</v>
      </c>
      <c r="Q140" s="218">
        <v>0</v>
      </c>
      <c r="R140" s="218">
        <f>Q140*H140</f>
        <v>0</v>
      </c>
      <c r="S140" s="218">
        <v>0</v>
      </c>
      <c r="T140" s="219">
        <f>S140*H140</f>
        <v>0</v>
      </c>
      <c r="AR140" s="25" t="s">
        <v>146</v>
      </c>
      <c r="AT140" s="25" t="s">
        <v>142</v>
      </c>
      <c r="AU140" s="25" t="s">
        <v>140</v>
      </c>
      <c r="AY140" s="25" t="s">
        <v>141</v>
      </c>
      <c r="BE140" s="207">
        <f>IF(N140="základní",J140,0)</f>
        <v>0</v>
      </c>
      <c r="BF140" s="207">
        <f>IF(N140="snížená",J140,0)</f>
        <v>0</v>
      </c>
      <c r="BG140" s="207">
        <f>IF(N140="zákl. přenesená",J140,0)</f>
        <v>0</v>
      </c>
      <c r="BH140" s="207">
        <f>IF(N140="sníž. přenesená",J140,0)</f>
        <v>0</v>
      </c>
      <c r="BI140" s="207">
        <f>IF(N140="nulová",J140,0)</f>
        <v>0</v>
      </c>
      <c r="BJ140" s="25" t="s">
        <v>78</v>
      </c>
      <c r="BK140" s="207">
        <f>ROUND(I140*H140,2)</f>
        <v>0</v>
      </c>
      <c r="BL140" s="25" t="s">
        <v>146</v>
      </c>
      <c r="BM140" s="25" t="s">
        <v>1100</v>
      </c>
    </row>
    <row r="141" spans="2:65" s="10" customFormat="1" ht="22.35" customHeight="1">
      <c r="B141" s="181"/>
      <c r="C141" s="182"/>
      <c r="D141" s="183" t="s">
        <v>70</v>
      </c>
      <c r="E141" s="215" t="s">
        <v>1101</v>
      </c>
      <c r="F141" s="215" t="s">
        <v>1102</v>
      </c>
      <c r="G141" s="182"/>
      <c r="H141" s="182"/>
      <c r="I141" s="185"/>
      <c r="J141" s="216">
        <f>BK141</f>
        <v>0</v>
      </c>
      <c r="K141" s="182"/>
      <c r="L141" s="187"/>
      <c r="M141" s="188"/>
      <c r="N141" s="189"/>
      <c r="O141" s="189"/>
      <c r="P141" s="190">
        <f>P142</f>
        <v>0</v>
      </c>
      <c r="Q141" s="189"/>
      <c r="R141" s="190">
        <f>R142</f>
        <v>0</v>
      </c>
      <c r="S141" s="189"/>
      <c r="T141" s="191">
        <f>T142</f>
        <v>0</v>
      </c>
      <c r="AR141" s="192" t="s">
        <v>78</v>
      </c>
      <c r="AT141" s="193" t="s">
        <v>70</v>
      </c>
      <c r="AU141" s="193" t="s">
        <v>80</v>
      </c>
      <c r="AY141" s="192" t="s">
        <v>141</v>
      </c>
      <c r="BK141" s="194">
        <f>BK142</f>
        <v>0</v>
      </c>
    </row>
    <row r="142" spans="2:65" s="1" customFormat="1" ht="16.5" customHeight="1">
      <c r="B142" s="42"/>
      <c r="C142" s="195" t="s">
        <v>206</v>
      </c>
      <c r="D142" s="195" t="s">
        <v>142</v>
      </c>
      <c r="E142" s="196" t="s">
        <v>1103</v>
      </c>
      <c r="F142" s="197" t="s">
        <v>1104</v>
      </c>
      <c r="G142" s="198" t="s">
        <v>1079</v>
      </c>
      <c r="H142" s="199">
        <v>1</v>
      </c>
      <c r="I142" s="200"/>
      <c r="J142" s="201">
        <f>ROUND(I142*H142,2)</f>
        <v>0</v>
      </c>
      <c r="K142" s="197" t="s">
        <v>21</v>
      </c>
      <c r="L142" s="62"/>
      <c r="M142" s="202" t="s">
        <v>21</v>
      </c>
      <c r="N142" s="217" t="s">
        <v>42</v>
      </c>
      <c r="O142" s="43"/>
      <c r="P142" s="218">
        <f>O142*H142</f>
        <v>0</v>
      </c>
      <c r="Q142" s="218">
        <v>0</v>
      </c>
      <c r="R142" s="218">
        <f>Q142*H142</f>
        <v>0</v>
      </c>
      <c r="S142" s="218">
        <v>0</v>
      </c>
      <c r="T142" s="219">
        <f>S142*H142</f>
        <v>0</v>
      </c>
      <c r="AR142" s="25" t="s">
        <v>146</v>
      </c>
      <c r="AT142" s="25" t="s">
        <v>142</v>
      </c>
      <c r="AU142" s="25" t="s">
        <v>140</v>
      </c>
      <c r="AY142" s="25" t="s">
        <v>141</v>
      </c>
      <c r="BE142" s="207">
        <f>IF(N142="základní",J142,0)</f>
        <v>0</v>
      </c>
      <c r="BF142" s="207">
        <f>IF(N142="snížená",J142,0)</f>
        <v>0</v>
      </c>
      <c r="BG142" s="207">
        <f>IF(N142="zákl. přenesená",J142,0)</f>
        <v>0</v>
      </c>
      <c r="BH142" s="207">
        <f>IF(N142="sníž. přenesená",J142,0)</f>
        <v>0</v>
      </c>
      <c r="BI142" s="207">
        <f>IF(N142="nulová",J142,0)</f>
        <v>0</v>
      </c>
      <c r="BJ142" s="25" t="s">
        <v>78</v>
      </c>
      <c r="BK142" s="207">
        <f>ROUND(I142*H142,2)</f>
        <v>0</v>
      </c>
      <c r="BL142" s="25" t="s">
        <v>146</v>
      </c>
      <c r="BM142" s="25" t="s">
        <v>1105</v>
      </c>
    </row>
    <row r="143" spans="2:65" s="10" customFormat="1" ht="22.35" customHeight="1">
      <c r="B143" s="181"/>
      <c r="C143" s="182"/>
      <c r="D143" s="183" t="s">
        <v>70</v>
      </c>
      <c r="E143" s="215" t="s">
        <v>1106</v>
      </c>
      <c r="F143" s="215" t="s">
        <v>1107</v>
      </c>
      <c r="G143" s="182"/>
      <c r="H143" s="182"/>
      <c r="I143" s="185"/>
      <c r="J143" s="216">
        <f>BK143</f>
        <v>0</v>
      </c>
      <c r="K143" s="182"/>
      <c r="L143" s="187"/>
      <c r="M143" s="188"/>
      <c r="N143" s="189"/>
      <c r="O143" s="189"/>
      <c r="P143" s="190">
        <f>P144</f>
        <v>0</v>
      </c>
      <c r="Q143" s="189"/>
      <c r="R143" s="190">
        <f>R144</f>
        <v>0</v>
      </c>
      <c r="S143" s="189"/>
      <c r="T143" s="191">
        <f>T144</f>
        <v>0</v>
      </c>
      <c r="AR143" s="192" t="s">
        <v>78</v>
      </c>
      <c r="AT143" s="193" t="s">
        <v>70</v>
      </c>
      <c r="AU143" s="193" t="s">
        <v>80</v>
      </c>
      <c r="AY143" s="192" t="s">
        <v>141</v>
      </c>
      <c r="BK143" s="194">
        <f>BK144</f>
        <v>0</v>
      </c>
    </row>
    <row r="144" spans="2:65" s="1" customFormat="1" ht="16.5" customHeight="1">
      <c r="B144" s="42"/>
      <c r="C144" s="195" t="s">
        <v>211</v>
      </c>
      <c r="D144" s="195" t="s">
        <v>142</v>
      </c>
      <c r="E144" s="196" t="s">
        <v>1108</v>
      </c>
      <c r="F144" s="197" t="s">
        <v>1109</v>
      </c>
      <c r="G144" s="198" t="s">
        <v>1079</v>
      </c>
      <c r="H144" s="199">
        <v>1</v>
      </c>
      <c r="I144" s="200"/>
      <c r="J144" s="201">
        <f>ROUND(I144*H144,2)</f>
        <v>0</v>
      </c>
      <c r="K144" s="197" t="s">
        <v>21</v>
      </c>
      <c r="L144" s="62"/>
      <c r="M144" s="202" t="s">
        <v>21</v>
      </c>
      <c r="N144" s="217" t="s">
        <v>42</v>
      </c>
      <c r="O144" s="43"/>
      <c r="P144" s="218">
        <f>O144*H144</f>
        <v>0</v>
      </c>
      <c r="Q144" s="218">
        <v>0</v>
      </c>
      <c r="R144" s="218">
        <f>Q144*H144</f>
        <v>0</v>
      </c>
      <c r="S144" s="218">
        <v>0</v>
      </c>
      <c r="T144" s="219">
        <f>S144*H144</f>
        <v>0</v>
      </c>
      <c r="AR144" s="25" t="s">
        <v>146</v>
      </c>
      <c r="AT144" s="25" t="s">
        <v>142</v>
      </c>
      <c r="AU144" s="25" t="s">
        <v>140</v>
      </c>
      <c r="AY144" s="25" t="s">
        <v>141</v>
      </c>
      <c r="BE144" s="207">
        <f>IF(N144="základní",J144,0)</f>
        <v>0</v>
      </c>
      <c r="BF144" s="207">
        <f>IF(N144="snížená",J144,0)</f>
        <v>0</v>
      </c>
      <c r="BG144" s="207">
        <f>IF(N144="zákl. přenesená",J144,0)</f>
        <v>0</v>
      </c>
      <c r="BH144" s="207">
        <f>IF(N144="sníž. přenesená",J144,0)</f>
        <v>0</v>
      </c>
      <c r="BI144" s="207">
        <f>IF(N144="nulová",J144,0)</f>
        <v>0</v>
      </c>
      <c r="BJ144" s="25" t="s">
        <v>78</v>
      </c>
      <c r="BK144" s="207">
        <f>ROUND(I144*H144,2)</f>
        <v>0</v>
      </c>
      <c r="BL144" s="25" t="s">
        <v>146</v>
      </c>
      <c r="BM144" s="25" t="s">
        <v>1110</v>
      </c>
    </row>
    <row r="145" spans="2:65" s="10" customFormat="1" ht="22.35" customHeight="1">
      <c r="B145" s="181"/>
      <c r="C145" s="182"/>
      <c r="D145" s="183" t="s">
        <v>70</v>
      </c>
      <c r="E145" s="215" t="s">
        <v>1111</v>
      </c>
      <c r="F145" s="215" t="s">
        <v>1112</v>
      </c>
      <c r="G145" s="182"/>
      <c r="H145" s="182"/>
      <c r="I145" s="185"/>
      <c r="J145" s="216">
        <f>BK145</f>
        <v>0</v>
      </c>
      <c r="K145" s="182"/>
      <c r="L145" s="187"/>
      <c r="M145" s="188"/>
      <c r="N145" s="189"/>
      <c r="O145" s="189"/>
      <c r="P145" s="190">
        <f>P146</f>
        <v>0</v>
      </c>
      <c r="Q145" s="189"/>
      <c r="R145" s="190">
        <f>R146</f>
        <v>0</v>
      </c>
      <c r="S145" s="189"/>
      <c r="T145" s="191">
        <f>T146</f>
        <v>0</v>
      </c>
      <c r="AR145" s="192" t="s">
        <v>78</v>
      </c>
      <c r="AT145" s="193" t="s">
        <v>70</v>
      </c>
      <c r="AU145" s="193" t="s">
        <v>80</v>
      </c>
      <c r="AY145" s="192" t="s">
        <v>141</v>
      </c>
      <c r="BK145" s="194">
        <f>BK146</f>
        <v>0</v>
      </c>
    </row>
    <row r="146" spans="2:65" s="1" customFormat="1" ht="16.5" customHeight="1">
      <c r="B146" s="42"/>
      <c r="C146" s="195" t="s">
        <v>216</v>
      </c>
      <c r="D146" s="195" t="s">
        <v>142</v>
      </c>
      <c r="E146" s="196" t="s">
        <v>1113</v>
      </c>
      <c r="F146" s="197" t="s">
        <v>1114</v>
      </c>
      <c r="G146" s="198" t="s">
        <v>1079</v>
      </c>
      <c r="H146" s="199">
        <v>1</v>
      </c>
      <c r="I146" s="200"/>
      <c r="J146" s="201">
        <f>ROUND(I146*H146,2)</f>
        <v>0</v>
      </c>
      <c r="K146" s="197" t="s">
        <v>21</v>
      </c>
      <c r="L146" s="62"/>
      <c r="M146" s="202" t="s">
        <v>21</v>
      </c>
      <c r="N146" s="217" t="s">
        <v>42</v>
      </c>
      <c r="O146" s="43"/>
      <c r="P146" s="218">
        <f>O146*H146</f>
        <v>0</v>
      </c>
      <c r="Q146" s="218">
        <v>0</v>
      </c>
      <c r="R146" s="218">
        <f>Q146*H146</f>
        <v>0</v>
      </c>
      <c r="S146" s="218">
        <v>0</v>
      </c>
      <c r="T146" s="219">
        <f>S146*H146</f>
        <v>0</v>
      </c>
      <c r="AR146" s="25" t="s">
        <v>146</v>
      </c>
      <c r="AT146" s="25" t="s">
        <v>142</v>
      </c>
      <c r="AU146" s="25" t="s">
        <v>140</v>
      </c>
      <c r="AY146" s="25" t="s">
        <v>141</v>
      </c>
      <c r="BE146" s="207">
        <f>IF(N146="základní",J146,0)</f>
        <v>0</v>
      </c>
      <c r="BF146" s="207">
        <f>IF(N146="snížená",J146,0)</f>
        <v>0</v>
      </c>
      <c r="BG146" s="207">
        <f>IF(N146="zákl. přenesená",J146,0)</f>
        <v>0</v>
      </c>
      <c r="BH146" s="207">
        <f>IF(N146="sníž. přenesená",J146,0)</f>
        <v>0</v>
      </c>
      <c r="BI146" s="207">
        <f>IF(N146="nulová",J146,0)</f>
        <v>0</v>
      </c>
      <c r="BJ146" s="25" t="s">
        <v>78</v>
      </c>
      <c r="BK146" s="207">
        <f>ROUND(I146*H146,2)</f>
        <v>0</v>
      </c>
      <c r="BL146" s="25" t="s">
        <v>146</v>
      </c>
      <c r="BM146" s="25" t="s">
        <v>1115</v>
      </c>
    </row>
    <row r="147" spans="2:65" s="10" customFormat="1" ht="22.35" customHeight="1">
      <c r="B147" s="181"/>
      <c r="C147" s="182"/>
      <c r="D147" s="183" t="s">
        <v>70</v>
      </c>
      <c r="E147" s="215" t="s">
        <v>1116</v>
      </c>
      <c r="F147" s="215" t="s">
        <v>1117</v>
      </c>
      <c r="G147" s="182"/>
      <c r="H147" s="182"/>
      <c r="I147" s="185"/>
      <c r="J147" s="216">
        <f>BK147</f>
        <v>0</v>
      </c>
      <c r="K147" s="182"/>
      <c r="L147" s="187"/>
      <c r="M147" s="188"/>
      <c r="N147" s="189"/>
      <c r="O147" s="189"/>
      <c r="P147" s="190">
        <f>P148</f>
        <v>0</v>
      </c>
      <c r="Q147" s="189"/>
      <c r="R147" s="190">
        <f>R148</f>
        <v>0</v>
      </c>
      <c r="S147" s="189"/>
      <c r="T147" s="191">
        <f>T148</f>
        <v>0</v>
      </c>
      <c r="AR147" s="192" t="s">
        <v>78</v>
      </c>
      <c r="AT147" s="193" t="s">
        <v>70</v>
      </c>
      <c r="AU147" s="193" t="s">
        <v>80</v>
      </c>
      <c r="AY147" s="192" t="s">
        <v>141</v>
      </c>
      <c r="BK147" s="194">
        <f>BK148</f>
        <v>0</v>
      </c>
    </row>
    <row r="148" spans="2:65" s="1" customFormat="1" ht="16.5" customHeight="1">
      <c r="B148" s="42"/>
      <c r="C148" s="195" t="s">
        <v>222</v>
      </c>
      <c r="D148" s="195" t="s">
        <v>142</v>
      </c>
      <c r="E148" s="196" t="s">
        <v>1118</v>
      </c>
      <c r="F148" s="197" t="s">
        <v>1119</v>
      </c>
      <c r="G148" s="198" t="s">
        <v>1073</v>
      </c>
      <c r="H148" s="199">
        <v>1</v>
      </c>
      <c r="I148" s="200"/>
      <c r="J148" s="201">
        <f>ROUND(I148*H148,2)</f>
        <v>0</v>
      </c>
      <c r="K148" s="197" t="s">
        <v>21</v>
      </c>
      <c r="L148" s="62"/>
      <c r="M148" s="202" t="s">
        <v>21</v>
      </c>
      <c r="N148" s="217" t="s">
        <v>42</v>
      </c>
      <c r="O148" s="43"/>
      <c r="P148" s="218">
        <f>O148*H148</f>
        <v>0</v>
      </c>
      <c r="Q148" s="218">
        <v>0</v>
      </c>
      <c r="R148" s="218">
        <f>Q148*H148</f>
        <v>0</v>
      </c>
      <c r="S148" s="218">
        <v>0</v>
      </c>
      <c r="T148" s="219">
        <f>S148*H148</f>
        <v>0</v>
      </c>
      <c r="AR148" s="25" t="s">
        <v>146</v>
      </c>
      <c r="AT148" s="25" t="s">
        <v>142</v>
      </c>
      <c r="AU148" s="25" t="s">
        <v>140</v>
      </c>
      <c r="AY148" s="25" t="s">
        <v>141</v>
      </c>
      <c r="BE148" s="207">
        <f>IF(N148="základní",J148,0)</f>
        <v>0</v>
      </c>
      <c r="BF148" s="207">
        <f>IF(N148="snížená",J148,0)</f>
        <v>0</v>
      </c>
      <c r="BG148" s="207">
        <f>IF(N148="zákl. přenesená",J148,0)</f>
        <v>0</v>
      </c>
      <c r="BH148" s="207">
        <f>IF(N148="sníž. přenesená",J148,0)</f>
        <v>0</v>
      </c>
      <c r="BI148" s="207">
        <f>IF(N148="nulová",J148,0)</f>
        <v>0</v>
      </c>
      <c r="BJ148" s="25" t="s">
        <v>78</v>
      </c>
      <c r="BK148" s="207">
        <f>ROUND(I148*H148,2)</f>
        <v>0</v>
      </c>
      <c r="BL148" s="25" t="s">
        <v>146</v>
      </c>
      <c r="BM148" s="25" t="s">
        <v>1120</v>
      </c>
    </row>
    <row r="149" spans="2:65" s="10" customFormat="1" ht="22.35" customHeight="1">
      <c r="B149" s="181"/>
      <c r="C149" s="182"/>
      <c r="D149" s="183" t="s">
        <v>70</v>
      </c>
      <c r="E149" s="215" t="s">
        <v>1121</v>
      </c>
      <c r="F149" s="215" t="s">
        <v>1122</v>
      </c>
      <c r="G149" s="182"/>
      <c r="H149" s="182"/>
      <c r="I149" s="185"/>
      <c r="J149" s="216">
        <f>BK149</f>
        <v>0</v>
      </c>
      <c r="K149" s="182"/>
      <c r="L149" s="187"/>
      <c r="M149" s="188"/>
      <c r="N149" s="189"/>
      <c r="O149" s="189"/>
      <c r="P149" s="190">
        <f>P150</f>
        <v>0</v>
      </c>
      <c r="Q149" s="189"/>
      <c r="R149" s="190">
        <f>R150</f>
        <v>0</v>
      </c>
      <c r="S149" s="189"/>
      <c r="T149" s="191">
        <f>T150</f>
        <v>0</v>
      </c>
      <c r="AR149" s="192" t="s">
        <v>78</v>
      </c>
      <c r="AT149" s="193" t="s">
        <v>70</v>
      </c>
      <c r="AU149" s="193" t="s">
        <v>80</v>
      </c>
      <c r="AY149" s="192" t="s">
        <v>141</v>
      </c>
      <c r="BK149" s="194">
        <f>BK150</f>
        <v>0</v>
      </c>
    </row>
    <row r="150" spans="2:65" s="1" customFormat="1" ht="16.5" customHeight="1">
      <c r="B150" s="42"/>
      <c r="C150" s="195" t="s">
        <v>294</v>
      </c>
      <c r="D150" s="195" t="s">
        <v>142</v>
      </c>
      <c r="E150" s="196" t="s">
        <v>1123</v>
      </c>
      <c r="F150" s="197" t="s">
        <v>1124</v>
      </c>
      <c r="G150" s="198" t="s">
        <v>1073</v>
      </c>
      <c r="H150" s="199">
        <v>1</v>
      </c>
      <c r="I150" s="200"/>
      <c r="J150" s="201">
        <f>ROUND(I150*H150,2)</f>
        <v>0</v>
      </c>
      <c r="K150" s="197" t="s">
        <v>21</v>
      </c>
      <c r="L150" s="62"/>
      <c r="M150" s="202" t="s">
        <v>21</v>
      </c>
      <c r="N150" s="217" t="s">
        <v>42</v>
      </c>
      <c r="O150" s="43"/>
      <c r="P150" s="218">
        <f>O150*H150</f>
        <v>0</v>
      </c>
      <c r="Q150" s="218">
        <v>0</v>
      </c>
      <c r="R150" s="218">
        <f>Q150*H150</f>
        <v>0</v>
      </c>
      <c r="S150" s="218">
        <v>0</v>
      </c>
      <c r="T150" s="219">
        <f>S150*H150</f>
        <v>0</v>
      </c>
      <c r="AR150" s="25" t="s">
        <v>146</v>
      </c>
      <c r="AT150" s="25" t="s">
        <v>142</v>
      </c>
      <c r="AU150" s="25" t="s">
        <v>140</v>
      </c>
      <c r="AY150" s="25" t="s">
        <v>141</v>
      </c>
      <c r="BE150" s="207">
        <f>IF(N150="základní",J150,0)</f>
        <v>0</v>
      </c>
      <c r="BF150" s="207">
        <f>IF(N150="snížená",J150,0)</f>
        <v>0</v>
      </c>
      <c r="BG150" s="207">
        <f>IF(N150="zákl. přenesená",J150,0)</f>
        <v>0</v>
      </c>
      <c r="BH150" s="207">
        <f>IF(N150="sníž. přenesená",J150,0)</f>
        <v>0</v>
      </c>
      <c r="BI150" s="207">
        <f>IF(N150="nulová",J150,0)</f>
        <v>0</v>
      </c>
      <c r="BJ150" s="25" t="s">
        <v>78</v>
      </c>
      <c r="BK150" s="207">
        <f>ROUND(I150*H150,2)</f>
        <v>0</v>
      </c>
      <c r="BL150" s="25" t="s">
        <v>146</v>
      </c>
      <c r="BM150" s="25" t="s">
        <v>1125</v>
      </c>
    </row>
    <row r="151" spans="2:65" s="10" customFormat="1" ht="22.35" customHeight="1">
      <c r="B151" s="181"/>
      <c r="C151" s="182"/>
      <c r="D151" s="183" t="s">
        <v>70</v>
      </c>
      <c r="E151" s="215" t="s">
        <v>1126</v>
      </c>
      <c r="F151" s="215" t="s">
        <v>1127</v>
      </c>
      <c r="G151" s="182"/>
      <c r="H151" s="182"/>
      <c r="I151" s="185"/>
      <c r="J151" s="216">
        <f>BK151</f>
        <v>0</v>
      </c>
      <c r="K151" s="182"/>
      <c r="L151" s="187"/>
      <c r="M151" s="188"/>
      <c r="N151" s="189"/>
      <c r="O151" s="189"/>
      <c r="P151" s="190">
        <f>SUM(P152:P157)</f>
        <v>0</v>
      </c>
      <c r="Q151" s="189"/>
      <c r="R151" s="190">
        <f>SUM(R152:R157)</f>
        <v>0</v>
      </c>
      <c r="S151" s="189"/>
      <c r="T151" s="191">
        <f>SUM(T152:T157)</f>
        <v>0</v>
      </c>
      <c r="AR151" s="192" t="s">
        <v>78</v>
      </c>
      <c r="AT151" s="193" t="s">
        <v>70</v>
      </c>
      <c r="AU151" s="193" t="s">
        <v>80</v>
      </c>
      <c r="AY151" s="192" t="s">
        <v>141</v>
      </c>
      <c r="BK151" s="194">
        <f>SUM(BK152:BK157)</f>
        <v>0</v>
      </c>
    </row>
    <row r="152" spans="2:65" s="1" customFormat="1" ht="16.5" customHeight="1">
      <c r="B152" s="42"/>
      <c r="C152" s="195" t="s">
        <v>299</v>
      </c>
      <c r="D152" s="195" t="s">
        <v>142</v>
      </c>
      <c r="E152" s="196" t="s">
        <v>1128</v>
      </c>
      <c r="F152" s="197" t="s">
        <v>1129</v>
      </c>
      <c r="G152" s="198" t="s">
        <v>1079</v>
      </c>
      <c r="H152" s="199">
        <v>0.6</v>
      </c>
      <c r="I152" s="200"/>
      <c r="J152" s="201">
        <f t="shared" ref="J152:J157" si="0">ROUND(I152*H152,2)</f>
        <v>0</v>
      </c>
      <c r="K152" s="197" t="s">
        <v>21</v>
      </c>
      <c r="L152" s="62"/>
      <c r="M152" s="202" t="s">
        <v>21</v>
      </c>
      <c r="N152" s="217" t="s">
        <v>42</v>
      </c>
      <c r="O152" s="43"/>
      <c r="P152" s="218">
        <f t="shared" ref="P152:P157" si="1">O152*H152</f>
        <v>0</v>
      </c>
      <c r="Q152" s="218">
        <v>0</v>
      </c>
      <c r="R152" s="218">
        <f t="shared" ref="R152:R157" si="2">Q152*H152</f>
        <v>0</v>
      </c>
      <c r="S152" s="218">
        <v>0</v>
      </c>
      <c r="T152" s="219">
        <f t="shared" ref="T152:T157" si="3">S152*H152</f>
        <v>0</v>
      </c>
      <c r="AR152" s="25" t="s">
        <v>146</v>
      </c>
      <c r="AT152" s="25" t="s">
        <v>142</v>
      </c>
      <c r="AU152" s="25" t="s">
        <v>140</v>
      </c>
      <c r="AY152" s="25" t="s">
        <v>141</v>
      </c>
      <c r="BE152" s="207">
        <f t="shared" ref="BE152:BE157" si="4">IF(N152="základní",J152,0)</f>
        <v>0</v>
      </c>
      <c r="BF152" s="207">
        <f t="shared" ref="BF152:BF157" si="5">IF(N152="snížená",J152,0)</f>
        <v>0</v>
      </c>
      <c r="BG152" s="207">
        <f t="shared" ref="BG152:BG157" si="6">IF(N152="zákl. přenesená",J152,0)</f>
        <v>0</v>
      </c>
      <c r="BH152" s="207">
        <f t="shared" ref="BH152:BH157" si="7">IF(N152="sníž. přenesená",J152,0)</f>
        <v>0</v>
      </c>
      <c r="BI152" s="207">
        <f t="shared" ref="BI152:BI157" si="8">IF(N152="nulová",J152,0)</f>
        <v>0</v>
      </c>
      <c r="BJ152" s="25" t="s">
        <v>78</v>
      </c>
      <c r="BK152" s="207">
        <f t="shared" ref="BK152:BK157" si="9">ROUND(I152*H152,2)</f>
        <v>0</v>
      </c>
      <c r="BL152" s="25" t="s">
        <v>146</v>
      </c>
      <c r="BM152" s="25" t="s">
        <v>1130</v>
      </c>
    </row>
    <row r="153" spans="2:65" s="1" customFormat="1" ht="16.5" customHeight="1">
      <c r="B153" s="42"/>
      <c r="C153" s="195" t="s">
        <v>303</v>
      </c>
      <c r="D153" s="195" t="s">
        <v>142</v>
      </c>
      <c r="E153" s="196" t="s">
        <v>1131</v>
      </c>
      <c r="F153" s="197" t="s">
        <v>1132</v>
      </c>
      <c r="G153" s="198" t="s">
        <v>1079</v>
      </c>
      <c r="H153" s="199">
        <v>4</v>
      </c>
      <c r="I153" s="200"/>
      <c r="J153" s="201">
        <f t="shared" si="0"/>
        <v>0</v>
      </c>
      <c r="K153" s="197" t="s">
        <v>21</v>
      </c>
      <c r="L153" s="62"/>
      <c r="M153" s="202" t="s">
        <v>21</v>
      </c>
      <c r="N153" s="217" t="s">
        <v>42</v>
      </c>
      <c r="O153" s="43"/>
      <c r="P153" s="218">
        <f t="shared" si="1"/>
        <v>0</v>
      </c>
      <c r="Q153" s="218">
        <v>0</v>
      </c>
      <c r="R153" s="218">
        <f t="shared" si="2"/>
        <v>0</v>
      </c>
      <c r="S153" s="218">
        <v>0</v>
      </c>
      <c r="T153" s="219">
        <f t="shared" si="3"/>
        <v>0</v>
      </c>
      <c r="AR153" s="25" t="s">
        <v>146</v>
      </c>
      <c r="AT153" s="25" t="s">
        <v>142</v>
      </c>
      <c r="AU153" s="25" t="s">
        <v>140</v>
      </c>
      <c r="AY153" s="25" t="s">
        <v>141</v>
      </c>
      <c r="BE153" s="207">
        <f t="shared" si="4"/>
        <v>0</v>
      </c>
      <c r="BF153" s="207">
        <f t="shared" si="5"/>
        <v>0</v>
      </c>
      <c r="BG153" s="207">
        <f t="shared" si="6"/>
        <v>0</v>
      </c>
      <c r="BH153" s="207">
        <f t="shared" si="7"/>
        <v>0</v>
      </c>
      <c r="BI153" s="207">
        <f t="shared" si="8"/>
        <v>0</v>
      </c>
      <c r="BJ153" s="25" t="s">
        <v>78</v>
      </c>
      <c r="BK153" s="207">
        <f t="shared" si="9"/>
        <v>0</v>
      </c>
      <c r="BL153" s="25" t="s">
        <v>146</v>
      </c>
      <c r="BM153" s="25" t="s">
        <v>1133</v>
      </c>
    </row>
    <row r="154" spans="2:65" s="1" customFormat="1" ht="16.5" customHeight="1">
      <c r="B154" s="42"/>
      <c r="C154" s="195" t="s">
        <v>308</v>
      </c>
      <c r="D154" s="195" t="s">
        <v>142</v>
      </c>
      <c r="E154" s="196" t="s">
        <v>1134</v>
      </c>
      <c r="F154" s="197" t="s">
        <v>1135</v>
      </c>
      <c r="G154" s="198" t="s">
        <v>1073</v>
      </c>
      <c r="H154" s="199">
        <v>1</v>
      </c>
      <c r="I154" s="200"/>
      <c r="J154" s="201">
        <f t="shared" si="0"/>
        <v>0</v>
      </c>
      <c r="K154" s="197" t="s">
        <v>21</v>
      </c>
      <c r="L154" s="62"/>
      <c r="M154" s="202" t="s">
        <v>21</v>
      </c>
      <c r="N154" s="217" t="s">
        <v>42</v>
      </c>
      <c r="O154" s="43"/>
      <c r="P154" s="218">
        <f t="shared" si="1"/>
        <v>0</v>
      </c>
      <c r="Q154" s="218">
        <v>0</v>
      </c>
      <c r="R154" s="218">
        <f t="shared" si="2"/>
        <v>0</v>
      </c>
      <c r="S154" s="218">
        <v>0</v>
      </c>
      <c r="T154" s="219">
        <f t="shared" si="3"/>
        <v>0</v>
      </c>
      <c r="AR154" s="25" t="s">
        <v>146</v>
      </c>
      <c r="AT154" s="25" t="s">
        <v>142</v>
      </c>
      <c r="AU154" s="25" t="s">
        <v>140</v>
      </c>
      <c r="AY154" s="25" t="s">
        <v>141</v>
      </c>
      <c r="BE154" s="207">
        <f t="shared" si="4"/>
        <v>0</v>
      </c>
      <c r="BF154" s="207">
        <f t="shared" si="5"/>
        <v>0</v>
      </c>
      <c r="BG154" s="207">
        <f t="shared" si="6"/>
        <v>0</v>
      </c>
      <c r="BH154" s="207">
        <f t="shared" si="7"/>
        <v>0</v>
      </c>
      <c r="BI154" s="207">
        <f t="shared" si="8"/>
        <v>0</v>
      </c>
      <c r="BJ154" s="25" t="s">
        <v>78</v>
      </c>
      <c r="BK154" s="207">
        <f t="shared" si="9"/>
        <v>0</v>
      </c>
      <c r="BL154" s="25" t="s">
        <v>146</v>
      </c>
      <c r="BM154" s="25" t="s">
        <v>1136</v>
      </c>
    </row>
    <row r="155" spans="2:65" s="1" customFormat="1" ht="16.5" customHeight="1">
      <c r="B155" s="42"/>
      <c r="C155" s="195" t="s">
        <v>10</v>
      </c>
      <c r="D155" s="195" t="s">
        <v>142</v>
      </c>
      <c r="E155" s="196" t="s">
        <v>1137</v>
      </c>
      <c r="F155" s="197" t="s">
        <v>1138</v>
      </c>
      <c r="G155" s="198" t="s">
        <v>1073</v>
      </c>
      <c r="H155" s="199">
        <v>1</v>
      </c>
      <c r="I155" s="200"/>
      <c r="J155" s="201">
        <f t="shared" si="0"/>
        <v>0</v>
      </c>
      <c r="K155" s="197" t="s">
        <v>21</v>
      </c>
      <c r="L155" s="62"/>
      <c r="M155" s="202" t="s">
        <v>21</v>
      </c>
      <c r="N155" s="217" t="s">
        <v>42</v>
      </c>
      <c r="O155" s="43"/>
      <c r="P155" s="218">
        <f t="shared" si="1"/>
        <v>0</v>
      </c>
      <c r="Q155" s="218">
        <v>0</v>
      </c>
      <c r="R155" s="218">
        <f t="shared" si="2"/>
        <v>0</v>
      </c>
      <c r="S155" s="218">
        <v>0</v>
      </c>
      <c r="T155" s="219">
        <f t="shared" si="3"/>
        <v>0</v>
      </c>
      <c r="AR155" s="25" t="s">
        <v>146</v>
      </c>
      <c r="AT155" s="25" t="s">
        <v>142</v>
      </c>
      <c r="AU155" s="25" t="s">
        <v>140</v>
      </c>
      <c r="AY155" s="25" t="s">
        <v>141</v>
      </c>
      <c r="BE155" s="207">
        <f t="shared" si="4"/>
        <v>0</v>
      </c>
      <c r="BF155" s="207">
        <f t="shared" si="5"/>
        <v>0</v>
      </c>
      <c r="BG155" s="207">
        <f t="shared" si="6"/>
        <v>0</v>
      </c>
      <c r="BH155" s="207">
        <f t="shared" si="7"/>
        <v>0</v>
      </c>
      <c r="BI155" s="207">
        <f t="shared" si="8"/>
        <v>0</v>
      </c>
      <c r="BJ155" s="25" t="s">
        <v>78</v>
      </c>
      <c r="BK155" s="207">
        <f t="shared" si="9"/>
        <v>0</v>
      </c>
      <c r="BL155" s="25" t="s">
        <v>146</v>
      </c>
      <c r="BM155" s="25" t="s">
        <v>1139</v>
      </c>
    </row>
    <row r="156" spans="2:65" s="1" customFormat="1" ht="16.5" customHeight="1">
      <c r="B156" s="42"/>
      <c r="C156" s="195" t="s">
        <v>317</v>
      </c>
      <c r="D156" s="195" t="s">
        <v>142</v>
      </c>
      <c r="E156" s="196" t="s">
        <v>1140</v>
      </c>
      <c r="F156" s="197" t="s">
        <v>1141</v>
      </c>
      <c r="G156" s="198" t="s">
        <v>1073</v>
      </c>
      <c r="H156" s="199">
        <v>1</v>
      </c>
      <c r="I156" s="200"/>
      <c r="J156" s="201">
        <f t="shared" si="0"/>
        <v>0</v>
      </c>
      <c r="K156" s="197" t="s">
        <v>21</v>
      </c>
      <c r="L156" s="62"/>
      <c r="M156" s="202" t="s">
        <v>21</v>
      </c>
      <c r="N156" s="217" t="s">
        <v>42</v>
      </c>
      <c r="O156" s="43"/>
      <c r="P156" s="218">
        <f t="shared" si="1"/>
        <v>0</v>
      </c>
      <c r="Q156" s="218">
        <v>0</v>
      </c>
      <c r="R156" s="218">
        <f t="shared" si="2"/>
        <v>0</v>
      </c>
      <c r="S156" s="218">
        <v>0</v>
      </c>
      <c r="T156" s="219">
        <f t="shared" si="3"/>
        <v>0</v>
      </c>
      <c r="AR156" s="25" t="s">
        <v>146</v>
      </c>
      <c r="AT156" s="25" t="s">
        <v>142</v>
      </c>
      <c r="AU156" s="25" t="s">
        <v>140</v>
      </c>
      <c r="AY156" s="25" t="s">
        <v>141</v>
      </c>
      <c r="BE156" s="207">
        <f t="shared" si="4"/>
        <v>0</v>
      </c>
      <c r="BF156" s="207">
        <f t="shared" si="5"/>
        <v>0</v>
      </c>
      <c r="BG156" s="207">
        <f t="shared" si="6"/>
        <v>0</v>
      </c>
      <c r="BH156" s="207">
        <f t="shared" si="7"/>
        <v>0</v>
      </c>
      <c r="BI156" s="207">
        <f t="shared" si="8"/>
        <v>0</v>
      </c>
      <c r="BJ156" s="25" t="s">
        <v>78</v>
      </c>
      <c r="BK156" s="207">
        <f t="shared" si="9"/>
        <v>0</v>
      </c>
      <c r="BL156" s="25" t="s">
        <v>146</v>
      </c>
      <c r="BM156" s="25" t="s">
        <v>1142</v>
      </c>
    </row>
    <row r="157" spans="2:65" s="1" customFormat="1" ht="16.5" customHeight="1">
      <c r="B157" s="42"/>
      <c r="C157" s="195" t="s">
        <v>322</v>
      </c>
      <c r="D157" s="195" t="s">
        <v>142</v>
      </c>
      <c r="E157" s="196" t="s">
        <v>1143</v>
      </c>
      <c r="F157" s="197" t="s">
        <v>1144</v>
      </c>
      <c r="G157" s="198" t="s">
        <v>1073</v>
      </c>
      <c r="H157" s="199">
        <v>1</v>
      </c>
      <c r="I157" s="200"/>
      <c r="J157" s="201">
        <f t="shared" si="0"/>
        <v>0</v>
      </c>
      <c r="K157" s="197" t="s">
        <v>21</v>
      </c>
      <c r="L157" s="62"/>
      <c r="M157" s="202" t="s">
        <v>21</v>
      </c>
      <c r="N157" s="217" t="s">
        <v>42</v>
      </c>
      <c r="O157" s="43"/>
      <c r="P157" s="218">
        <f t="shared" si="1"/>
        <v>0</v>
      </c>
      <c r="Q157" s="218">
        <v>0</v>
      </c>
      <c r="R157" s="218">
        <f t="shared" si="2"/>
        <v>0</v>
      </c>
      <c r="S157" s="218">
        <v>0</v>
      </c>
      <c r="T157" s="219">
        <f t="shared" si="3"/>
        <v>0</v>
      </c>
      <c r="AR157" s="25" t="s">
        <v>146</v>
      </c>
      <c r="AT157" s="25" t="s">
        <v>142</v>
      </c>
      <c r="AU157" s="25" t="s">
        <v>140</v>
      </c>
      <c r="AY157" s="25" t="s">
        <v>141</v>
      </c>
      <c r="BE157" s="207">
        <f t="shared" si="4"/>
        <v>0</v>
      </c>
      <c r="BF157" s="207">
        <f t="shared" si="5"/>
        <v>0</v>
      </c>
      <c r="BG157" s="207">
        <f t="shared" si="6"/>
        <v>0</v>
      </c>
      <c r="BH157" s="207">
        <f t="shared" si="7"/>
        <v>0</v>
      </c>
      <c r="BI157" s="207">
        <f t="shared" si="8"/>
        <v>0</v>
      </c>
      <c r="BJ157" s="25" t="s">
        <v>78</v>
      </c>
      <c r="BK157" s="207">
        <f t="shared" si="9"/>
        <v>0</v>
      </c>
      <c r="BL157" s="25" t="s">
        <v>146</v>
      </c>
      <c r="BM157" s="25" t="s">
        <v>1145</v>
      </c>
    </row>
    <row r="158" spans="2:65" s="10" customFormat="1" ht="22.35" customHeight="1">
      <c r="B158" s="181"/>
      <c r="C158" s="182"/>
      <c r="D158" s="183" t="s">
        <v>70</v>
      </c>
      <c r="E158" s="215" t="s">
        <v>1146</v>
      </c>
      <c r="F158" s="215" t="s">
        <v>1147</v>
      </c>
      <c r="G158" s="182"/>
      <c r="H158" s="182"/>
      <c r="I158" s="185"/>
      <c r="J158" s="216">
        <f>BK158</f>
        <v>0</v>
      </c>
      <c r="K158" s="182"/>
      <c r="L158" s="187"/>
      <c r="M158" s="188"/>
      <c r="N158" s="189"/>
      <c r="O158" s="189"/>
      <c r="P158" s="190">
        <f>SUM(P159:P160)</f>
        <v>0</v>
      </c>
      <c r="Q158" s="189"/>
      <c r="R158" s="190">
        <f>SUM(R159:R160)</f>
        <v>0</v>
      </c>
      <c r="S158" s="189"/>
      <c r="T158" s="191">
        <f>SUM(T159:T160)</f>
        <v>0</v>
      </c>
      <c r="AR158" s="192" t="s">
        <v>78</v>
      </c>
      <c r="AT158" s="193" t="s">
        <v>70</v>
      </c>
      <c r="AU158" s="193" t="s">
        <v>80</v>
      </c>
      <c r="AY158" s="192" t="s">
        <v>141</v>
      </c>
      <c r="BK158" s="194">
        <f>SUM(BK159:BK160)</f>
        <v>0</v>
      </c>
    </row>
    <row r="159" spans="2:65" s="1" customFormat="1" ht="16.5" customHeight="1">
      <c r="B159" s="42"/>
      <c r="C159" s="195" t="s">
        <v>327</v>
      </c>
      <c r="D159" s="195" t="s">
        <v>142</v>
      </c>
      <c r="E159" s="196" t="s">
        <v>1148</v>
      </c>
      <c r="F159" s="197" t="s">
        <v>1149</v>
      </c>
      <c r="G159" s="198" t="s">
        <v>1079</v>
      </c>
      <c r="H159" s="199">
        <v>3</v>
      </c>
      <c r="I159" s="200"/>
      <c r="J159" s="201">
        <f>ROUND(I159*H159,2)</f>
        <v>0</v>
      </c>
      <c r="K159" s="197" t="s">
        <v>21</v>
      </c>
      <c r="L159" s="62"/>
      <c r="M159" s="202" t="s">
        <v>21</v>
      </c>
      <c r="N159" s="217" t="s">
        <v>42</v>
      </c>
      <c r="O159" s="43"/>
      <c r="P159" s="218">
        <f>O159*H159</f>
        <v>0</v>
      </c>
      <c r="Q159" s="218">
        <v>0</v>
      </c>
      <c r="R159" s="218">
        <f>Q159*H159</f>
        <v>0</v>
      </c>
      <c r="S159" s="218">
        <v>0</v>
      </c>
      <c r="T159" s="219">
        <f>S159*H159</f>
        <v>0</v>
      </c>
      <c r="AR159" s="25" t="s">
        <v>146</v>
      </c>
      <c r="AT159" s="25" t="s">
        <v>142</v>
      </c>
      <c r="AU159" s="25" t="s">
        <v>140</v>
      </c>
      <c r="AY159" s="25" t="s">
        <v>141</v>
      </c>
      <c r="BE159" s="207">
        <f>IF(N159="základní",J159,0)</f>
        <v>0</v>
      </c>
      <c r="BF159" s="207">
        <f>IF(N159="snížená",J159,0)</f>
        <v>0</v>
      </c>
      <c r="BG159" s="207">
        <f>IF(N159="zákl. přenesená",J159,0)</f>
        <v>0</v>
      </c>
      <c r="BH159" s="207">
        <f>IF(N159="sníž. přenesená",J159,0)</f>
        <v>0</v>
      </c>
      <c r="BI159" s="207">
        <f>IF(N159="nulová",J159,0)</f>
        <v>0</v>
      </c>
      <c r="BJ159" s="25" t="s">
        <v>78</v>
      </c>
      <c r="BK159" s="207">
        <f>ROUND(I159*H159,2)</f>
        <v>0</v>
      </c>
      <c r="BL159" s="25" t="s">
        <v>146</v>
      </c>
      <c r="BM159" s="25" t="s">
        <v>1150</v>
      </c>
    </row>
    <row r="160" spans="2:65" s="1" customFormat="1" ht="16.5" customHeight="1">
      <c r="B160" s="42"/>
      <c r="C160" s="195" t="s">
        <v>332</v>
      </c>
      <c r="D160" s="195" t="s">
        <v>142</v>
      </c>
      <c r="E160" s="196" t="s">
        <v>1151</v>
      </c>
      <c r="F160" s="197" t="s">
        <v>1152</v>
      </c>
      <c r="G160" s="198" t="s">
        <v>1079</v>
      </c>
      <c r="H160" s="199">
        <v>10</v>
      </c>
      <c r="I160" s="200"/>
      <c r="J160" s="201">
        <f>ROUND(I160*H160,2)</f>
        <v>0</v>
      </c>
      <c r="K160" s="197" t="s">
        <v>21</v>
      </c>
      <c r="L160" s="62"/>
      <c r="M160" s="202" t="s">
        <v>21</v>
      </c>
      <c r="N160" s="217" t="s">
        <v>42</v>
      </c>
      <c r="O160" s="43"/>
      <c r="P160" s="218">
        <f>O160*H160</f>
        <v>0</v>
      </c>
      <c r="Q160" s="218">
        <v>0</v>
      </c>
      <c r="R160" s="218">
        <f>Q160*H160</f>
        <v>0</v>
      </c>
      <c r="S160" s="218">
        <v>0</v>
      </c>
      <c r="T160" s="219">
        <f>S160*H160</f>
        <v>0</v>
      </c>
      <c r="AR160" s="25" t="s">
        <v>146</v>
      </c>
      <c r="AT160" s="25" t="s">
        <v>142</v>
      </c>
      <c r="AU160" s="25" t="s">
        <v>140</v>
      </c>
      <c r="AY160" s="25" t="s">
        <v>141</v>
      </c>
      <c r="BE160" s="207">
        <f>IF(N160="základní",J160,0)</f>
        <v>0</v>
      </c>
      <c r="BF160" s="207">
        <f>IF(N160="snížená",J160,0)</f>
        <v>0</v>
      </c>
      <c r="BG160" s="207">
        <f>IF(N160="zákl. přenesená",J160,0)</f>
        <v>0</v>
      </c>
      <c r="BH160" s="207">
        <f>IF(N160="sníž. přenesená",J160,0)</f>
        <v>0</v>
      </c>
      <c r="BI160" s="207">
        <f>IF(N160="nulová",J160,0)</f>
        <v>0</v>
      </c>
      <c r="BJ160" s="25" t="s">
        <v>78</v>
      </c>
      <c r="BK160" s="207">
        <f>ROUND(I160*H160,2)</f>
        <v>0</v>
      </c>
      <c r="BL160" s="25" t="s">
        <v>146</v>
      </c>
      <c r="BM160" s="25" t="s">
        <v>1153</v>
      </c>
    </row>
    <row r="161" spans="2:65" s="10" customFormat="1" ht="29.85" customHeight="1">
      <c r="B161" s="181"/>
      <c r="C161" s="182"/>
      <c r="D161" s="183" t="s">
        <v>70</v>
      </c>
      <c r="E161" s="215" t="s">
        <v>1154</v>
      </c>
      <c r="F161" s="215" t="s">
        <v>1155</v>
      </c>
      <c r="G161" s="182"/>
      <c r="H161" s="182"/>
      <c r="I161" s="185"/>
      <c r="J161" s="216">
        <f>BK161</f>
        <v>0</v>
      </c>
      <c r="K161" s="182"/>
      <c r="L161" s="187"/>
      <c r="M161" s="188"/>
      <c r="N161" s="189"/>
      <c r="O161" s="189"/>
      <c r="P161" s="190">
        <f>P162+P164+P166+P169+P171+P173+P175+P179+P181+P183+P185+P187+P189+P192</f>
        <v>0</v>
      </c>
      <c r="Q161" s="189"/>
      <c r="R161" s="190">
        <f>R162+R164+R166+R169+R171+R173+R175+R179+R181+R183+R185+R187+R189+R192</f>
        <v>0</v>
      </c>
      <c r="S161" s="189"/>
      <c r="T161" s="191">
        <f>T162+T164+T166+T169+T171+T173+T175+T179+T181+T183+T185+T187+T189+T192</f>
        <v>0</v>
      </c>
      <c r="AR161" s="192" t="s">
        <v>78</v>
      </c>
      <c r="AT161" s="193" t="s">
        <v>70</v>
      </c>
      <c r="AU161" s="193" t="s">
        <v>78</v>
      </c>
      <c r="AY161" s="192" t="s">
        <v>141</v>
      </c>
      <c r="BK161" s="194">
        <f>BK162+BK164+BK166+BK169+BK171+BK173+BK175+BK179+BK181+BK183+BK185+BK187+BK189+BK192</f>
        <v>0</v>
      </c>
    </row>
    <row r="162" spans="2:65" s="10" customFormat="1" ht="14.85" customHeight="1">
      <c r="B162" s="181"/>
      <c r="C162" s="182"/>
      <c r="D162" s="183" t="s">
        <v>70</v>
      </c>
      <c r="E162" s="215" t="s">
        <v>1069</v>
      </c>
      <c r="F162" s="215" t="s">
        <v>1070</v>
      </c>
      <c r="G162" s="182"/>
      <c r="H162" s="182"/>
      <c r="I162" s="185"/>
      <c r="J162" s="216">
        <f>BK162</f>
        <v>0</v>
      </c>
      <c r="K162" s="182"/>
      <c r="L162" s="187"/>
      <c r="M162" s="188"/>
      <c r="N162" s="189"/>
      <c r="O162" s="189"/>
      <c r="P162" s="190">
        <f>P163</f>
        <v>0</v>
      </c>
      <c r="Q162" s="189"/>
      <c r="R162" s="190">
        <f>R163</f>
        <v>0</v>
      </c>
      <c r="S162" s="189"/>
      <c r="T162" s="191">
        <f>T163</f>
        <v>0</v>
      </c>
      <c r="AR162" s="192" t="s">
        <v>78</v>
      </c>
      <c r="AT162" s="193" t="s">
        <v>70</v>
      </c>
      <c r="AU162" s="193" t="s">
        <v>80</v>
      </c>
      <c r="AY162" s="192" t="s">
        <v>141</v>
      </c>
      <c r="BK162" s="194">
        <f>BK163</f>
        <v>0</v>
      </c>
    </row>
    <row r="163" spans="2:65" s="1" customFormat="1" ht="16.5" customHeight="1">
      <c r="B163" s="42"/>
      <c r="C163" s="195" t="s">
        <v>338</v>
      </c>
      <c r="D163" s="195" t="s">
        <v>142</v>
      </c>
      <c r="E163" s="196" t="s">
        <v>1156</v>
      </c>
      <c r="F163" s="197" t="s">
        <v>1157</v>
      </c>
      <c r="G163" s="198" t="s">
        <v>1073</v>
      </c>
      <c r="H163" s="199">
        <v>1</v>
      </c>
      <c r="I163" s="200"/>
      <c r="J163" s="201">
        <f>ROUND(I163*H163,2)</f>
        <v>0</v>
      </c>
      <c r="K163" s="197" t="s">
        <v>21</v>
      </c>
      <c r="L163" s="62"/>
      <c r="M163" s="202" t="s">
        <v>21</v>
      </c>
      <c r="N163" s="217" t="s">
        <v>42</v>
      </c>
      <c r="O163" s="43"/>
      <c r="P163" s="218">
        <f>O163*H163</f>
        <v>0</v>
      </c>
      <c r="Q163" s="218">
        <v>0</v>
      </c>
      <c r="R163" s="218">
        <f>Q163*H163</f>
        <v>0</v>
      </c>
      <c r="S163" s="218">
        <v>0</v>
      </c>
      <c r="T163" s="219">
        <f>S163*H163</f>
        <v>0</v>
      </c>
      <c r="AR163" s="25" t="s">
        <v>146</v>
      </c>
      <c r="AT163" s="25" t="s">
        <v>142</v>
      </c>
      <c r="AU163" s="25" t="s">
        <v>140</v>
      </c>
      <c r="AY163" s="25" t="s">
        <v>141</v>
      </c>
      <c r="BE163" s="207">
        <f>IF(N163="základní",J163,0)</f>
        <v>0</v>
      </c>
      <c r="BF163" s="207">
        <f>IF(N163="snížená",J163,0)</f>
        <v>0</v>
      </c>
      <c r="BG163" s="207">
        <f>IF(N163="zákl. přenesená",J163,0)</f>
        <v>0</v>
      </c>
      <c r="BH163" s="207">
        <f>IF(N163="sníž. přenesená",J163,0)</f>
        <v>0</v>
      </c>
      <c r="BI163" s="207">
        <f>IF(N163="nulová",J163,0)</f>
        <v>0</v>
      </c>
      <c r="BJ163" s="25" t="s">
        <v>78</v>
      </c>
      <c r="BK163" s="207">
        <f>ROUND(I163*H163,2)</f>
        <v>0</v>
      </c>
      <c r="BL163" s="25" t="s">
        <v>146</v>
      </c>
      <c r="BM163" s="25" t="s">
        <v>1158</v>
      </c>
    </row>
    <row r="164" spans="2:65" s="10" customFormat="1" ht="22.35" customHeight="1">
      <c r="B164" s="181"/>
      <c r="C164" s="182"/>
      <c r="D164" s="183" t="s">
        <v>70</v>
      </c>
      <c r="E164" s="215" t="s">
        <v>1075</v>
      </c>
      <c r="F164" s="215" t="s">
        <v>1076</v>
      </c>
      <c r="G164" s="182"/>
      <c r="H164" s="182"/>
      <c r="I164" s="185"/>
      <c r="J164" s="216">
        <f>BK164</f>
        <v>0</v>
      </c>
      <c r="K164" s="182"/>
      <c r="L164" s="187"/>
      <c r="M164" s="188"/>
      <c r="N164" s="189"/>
      <c r="O164" s="189"/>
      <c r="P164" s="190">
        <f>P165</f>
        <v>0</v>
      </c>
      <c r="Q164" s="189"/>
      <c r="R164" s="190">
        <f>R165</f>
        <v>0</v>
      </c>
      <c r="S164" s="189"/>
      <c r="T164" s="191">
        <f>T165</f>
        <v>0</v>
      </c>
      <c r="AR164" s="192" t="s">
        <v>78</v>
      </c>
      <c r="AT164" s="193" t="s">
        <v>70</v>
      </c>
      <c r="AU164" s="193" t="s">
        <v>80</v>
      </c>
      <c r="AY164" s="192" t="s">
        <v>141</v>
      </c>
      <c r="BK164" s="194">
        <f>BK165</f>
        <v>0</v>
      </c>
    </row>
    <row r="165" spans="2:65" s="1" customFormat="1" ht="16.5" customHeight="1">
      <c r="B165" s="42"/>
      <c r="C165" s="195" t="s">
        <v>9</v>
      </c>
      <c r="D165" s="195" t="s">
        <v>142</v>
      </c>
      <c r="E165" s="196" t="s">
        <v>1077</v>
      </c>
      <c r="F165" s="197" t="s">
        <v>1078</v>
      </c>
      <c r="G165" s="198" t="s">
        <v>1079</v>
      </c>
      <c r="H165" s="199">
        <v>1</v>
      </c>
      <c r="I165" s="200"/>
      <c r="J165" s="201">
        <f>ROUND(I165*H165,2)</f>
        <v>0</v>
      </c>
      <c r="K165" s="197" t="s">
        <v>21</v>
      </c>
      <c r="L165" s="62"/>
      <c r="M165" s="202" t="s">
        <v>21</v>
      </c>
      <c r="N165" s="217" t="s">
        <v>42</v>
      </c>
      <c r="O165" s="43"/>
      <c r="P165" s="218">
        <f>O165*H165</f>
        <v>0</v>
      </c>
      <c r="Q165" s="218">
        <v>0</v>
      </c>
      <c r="R165" s="218">
        <f>Q165*H165</f>
        <v>0</v>
      </c>
      <c r="S165" s="218">
        <v>0</v>
      </c>
      <c r="T165" s="219">
        <f>S165*H165</f>
        <v>0</v>
      </c>
      <c r="AR165" s="25" t="s">
        <v>146</v>
      </c>
      <c r="AT165" s="25" t="s">
        <v>142</v>
      </c>
      <c r="AU165" s="25" t="s">
        <v>140</v>
      </c>
      <c r="AY165" s="25" t="s">
        <v>141</v>
      </c>
      <c r="BE165" s="207">
        <f>IF(N165="základní",J165,0)</f>
        <v>0</v>
      </c>
      <c r="BF165" s="207">
        <f>IF(N165="snížená",J165,0)</f>
        <v>0</v>
      </c>
      <c r="BG165" s="207">
        <f>IF(N165="zákl. přenesená",J165,0)</f>
        <v>0</v>
      </c>
      <c r="BH165" s="207">
        <f>IF(N165="sníž. přenesená",J165,0)</f>
        <v>0</v>
      </c>
      <c r="BI165" s="207">
        <f>IF(N165="nulová",J165,0)</f>
        <v>0</v>
      </c>
      <c r="BJ165" s="25" t="s">
        <v>78</v>
      </c>
      <c r="BK165" s="207">
        <f>ROUND(I165*H165,2)</f>
        <v>0</v>
      </c>
      <c r="BL165" s="25" t="s">
        <v>146</v>
      </c>
      <c r="BM165" s="25" t="s">
        <v>1159</v>
      </c>
    </row>
    <row r="166" spans="2:65" s="10" customFormat="1" ht="22.35" customHeight="1">
      <c r="B166" s="181"/>
      <c r="C166" s="182"/>
      <c r="D166" s="183" t="s">
        <v>70</v>
      </c>
      <c r="E166" s="215" t="s">
        <v>1160</v>
      </c>
      <c r="F166" s="215" t="s">
        <v>1161</v>
      </c>
      <c r="G166" s="182"/>
      <c r="H166" s="182"/>
      <c r="I166" s="185"/>
      <c r="J166" s="216">
        <f>BK166</f>
        <v>0</v>
      </c>
      <c r="K166" s="182"/>
      <c r="L166" s="187"/>
      <c r="M166" s="188"/>
      <c r="N166" s="189"/>
      <c r="O166" s="189"/>
      <c r="P166" s="190">
        <f>SUM(P167:P168)</f>
        <v>0</v>
      </c>
      <c r="Q166" s="189"/>
      <c r="R166" s="190">
        <f>SUM(R167:R168)</f>
        <v>0</v>
      </c>
      <c r="S166" s="189"/>
      <c r="T166" s="191">
        <f>SUM(T167:T168)</f>
        <v>0</v>
      </c>
      <c r="AR166" s="192" t="s">
        <v>78</v>
      </c>
      <c r="AT166" s="193" t="s">
        <v>70</v>
      </c>
      <c r="AU166" s="193" t="s">
        <v>80</v>
      </c>
      <c r="AY166" s="192" t="s">
        <v>141</v>
      </c>
      <c r="BK166" s="194">
        <f>SUM(BK167:BK168)</f>
        <v>0</v>
      </c>
    </row>
    <row r="167" spans="2:65" s="1" customFormat="1" ht="16.5" customHeight="1">
      <c r="B167" s="42"/>
      <c r="C167" s="195" t="s">
        <v>358</v>
      </c>
      <c r="D167" s="195" t="s">
        <v>142</v>
      </c>
      <c r="E167" s="196" t="s">
        <v>1162</v>
      </c>
      <c r="F167" s="197" t="s">
        <v>1163</v>
      </c>
      <c r="G167" s="198" t="s">
        <v>1079</v>
      </c>
      <c r="H167" s="199">
        <v>1</v>
      </c>
      <c r="I167" s="200"/>
      <c r="J167" s="201">
        <f>ROUND(I167*H167,2)</f>
        <v>0</v>
      </c>
      <c r="K167" s="197" t="s">
        <v>21</v>
      </c>
      <c r="L167" s="62"/>
      <c r="M167" s="202" t="s">
        <v>21</v>
      </c>
      <c r="N167" s="217" t="s">
        <v>42</v>
      </c>
      <c r="O167" s="43"/>
      <c r="P167" s="218">
        <f>O167*H167</f>
        <v>0</v>
      </c>
      <c r="Q167" s="218">
        <v>0</v>
      </c>
      <c r="R167" s="218">
        <f>Q167*H167</f>
        <v>0</v>
      </c>
      <c r="S167" s="218">
        <v>0</v>
      </c>
      <c r="T167" s="219">
        <f>S167*H167</f>
        <v>0</v>
      </c>
      <c r="AR167" s="25" t="s">
        <v>146</v>
      </c>
      <c r="AT167" s="25" t="s">
        <v>142</v>
      </c>
      <c r="AU167" s="25" t="s">
        <v>140</v>
      </c>
      <c r="AY167" s="25" t="s">
        <v>141</v>
      </c>
      <c r="BE167" s="207">
        <f>IF(N167="základní",J167,0)</f>
        <v>0</v>
      </c>
      <c r="BF167" s="207">
        <f>IF(N167="snížená",J167,0)</f>
        <v>0</v>
      </c>
      <c r="BG167" s="207">
        <f>IF(N167="zákl. přenesená",J167,0)</f>
        <v>0</v>
      </c>
      <c r="BH167" s="207">
        <f>IF(N167="sníž. přenesená",J167,0)</f>
        <v>0</v>
      </c>
      <c r="BI167" s="207">
        <f>IF(N167="nulová",J167,0)</f>
        <v>0</v>
      </c>
      <c r="BJ167" s="25" t="s">
        <v>78</v>
      </c>
      <c r="BK167" s="207">
        <f>ROUND(I167*H167,2)</f>
        <v>0</v>
      </c>
      <c r="BL167" s="25" t="s">
        <v>146</v>
      </c>
      <c r="BM167" s="25" t="s">
        <v>1164</v>
      </c>
    </row>
    <row r="168" spans="2:65" s="1" customFormat="1" ht="16.5" customHeight="1">
      <c r="B168" s="42"/>
      <c r="C168" s="195" t="s">
        <v>364</v>
      </c>
      <c r="D168" s="195" t="s">
        <v>142</v>
      </c>
      <c r="E168" s="196" t="s">
        <v>1165</v>
      </c>
      <c r="F168" s="197" t="s">
        <v>1166</v>
      </c>
      <c r="G168" s="198" t="s">
        <v>1079</v>
      </c>
      <c r="H168" s="199">
        <v>3</v>
      </c>
      <c r="I168" s="200"/>
      <c r="J168" s="201">
        <f>ROUND(I168*H168,2)</f>
        <v>0</v>
      </c>
      <c r="K168" s="197" t="s">
        <v>21</v>
      </c>
      <c r="L168" s="62"/>
      <c r="M168" s="202" t="s">
        <v>21</v>
      </c>
      <c r="N168" s="217" t="s">
        <v>42</v>
      </c>
      <c r="O168" s="43"/>
      <c r="P168" s="218">
        <f>O168*H168</f>
        <v>0</v>
      </c>
      <c r="Q168" s="218">
        <v>0</v>
      </c>
      <c r="R168" s="218">
        <f>Q168*H168</f>
        <v>0</v>
      </c>
      <c r="S168" s="218">
        <v>0</v>
      </c>
      <c r="T168" s="219">
        <f>S168*H168</f>
        <v>0</v>
      </c>
      <c r="AR168" s="25" t="s">
        <v>146</v>
      </c>
      <c r="AT168" s="25" t="s">
        <v>142</v>
      </c>
      <c r="AU168" s="25" t="s">
        <v>140</v>
      </c>
      <c r="AY168" s="25" t="s">
        <v>141</v>
      </c>
      <c r="BE168" s="207">
        <f>IF(N168="základní",J168,0)</f>
        <v>0</v>
      </c>
      <c r="BF168" s="207">
        <f>IF(N168="snížená",J168,0)</f>
        <v>0</v>
      </c>
      <c r="BG168" s="207">
        <f>IF(N168="zákl. přenesená",J168,0)</f>
        <v>0</v>
      </c>
      <c r="BH168" s="207">
        <f>IF(N168="sníž. přenesená",J168,0)</f>
        <v>0</v>
      </c>
      <c r="BI168" s="207">
        <f>IF(N168="nulová",J168,0)</f>
        <v>0</v>
      </c>
      <c r="BJ168" s="25" t="s">
        <v>78</v>
      </c>
      <c r="BK168" s="207">
        <f>ROUND(I168*H168,2)</f>
        <v>0</v>
      </c>
      <c r="BL168" s="25" t="s">
        <v>146</v>
      </c>
      <c r="BM168" s="25" t="s">
        <v>1167</v>
      </c>
    </row>
    <row r="169" spans="2:65" s="10" customFormat="1" ht="22.35" customHeight="1">
      <c r="B169" s="181"/>
      <c r="C169" s="182"/>
      <c r="D169" s="183" t="s">
        <v>70</v>
      </c>
      <c r="E169" s="215" t="s">
        <v>1168</v>
      </c>
      <c r="F169" s="215" t="s">
        <v>1169</v>
      </c>
      <c r="G169" s="182"/>
      <c r="H169" s="182"/>
      <c r="I169" s="185"/>
      <c r="J169" s="216">
        <f>BK169</f>
        <v>0</v>
      </c>
      <c r="K169" s="182"/>
      <c r="L169" s="187"/>
      <c r="M169" s="188"/>
      <c r="N169" s="189"/>
      <c r="O169" s="189"/>
      <c r="P169" s="190">
        <f>P170</f>
        <v>0</v>
      </c>
      <c r="Q169" s="189"/>
      <c r="R169" s="190">
        <f>R170</f>
        <v>0</v>
      </c>
      <c r="S169" s="189"/>
      <c r="T169" s="191">
        <f>T170</f>
        <v>0</v>
      </c>
      <c r="AR169" s="192" t="s">
        <v>78</v>
      </c>
      <c r="AT169" s="193" t="s">
        <v>70</v>
      </c>
      <c r="AU169" s="193" t="s">
        <v>80</v>
      </c>
      <c r="AY169" s="192" t="s">
        <v>141</v>
      </c>
      <c r="BK169" s="194">
        <f>BK170</f>
        <v>0</v>
      </c>
    </row>
    <row r="170" spans="2:65" s="1" customFormat="1" ht="16.5" customHeight="1">
      <c r="B170" s="42"/>
      <c r="C170" s="195" t="s">
        <v>375</v>
      </c>
      <c r="D170" s="195" t="s">
        <v>142</v>
      </c>
      <c r="E170" s="196" t="s">
        <v>1170</v>
      </c>
      <c r="F170" s="197" t="s">
        <v>1171</v>
      </c>
      <c r="G170" s="198" t="s">
        <v>1079</v>
      </c>
      <c r="H170" s="199">
        <v>1</v>
      </c>
      <c r="I170" s="200"/>
      <c r="J170" s="201">
        <f>ROUND(I170*H170,2)</f>
        <v>0</v>
      </c>
      <c r="K170" s="197" t="s">
        <v>21</v>
      </c>
      <c r="L170" s="62"/>
      <c r="M170" s="202" t="s">
        <v>21</v>
      </c>
      <c r="N170" s="217" t="s">
        <v>42</v>
      </c>
      <c r="O170" s="43"/>
      <c r="P170" s="218">
        <f>O170*H170</f>
        <v>0</v>
      </c>
      <c r="Q170" s="218">
        <v>0</v>
      </c>
      <c r="R170" s="218">
        <f>Q170*H170</f>
        <v>0</v>
      </c>
      <c r="S170" s="218">
        <v>0</v>
      </c>
      <c r="T170" s="219">
        <f>S170*H170</f>
        <v>0</v>
      </c>
      <c r="AR170" s="25" t="s">
        <v>146</v>
      </c>
      <c r="AT170" s="25" t="s">
        <v>142</v>
      </c>
      <c r="AU170" s="25" t="s">
        <v>140</v>
      </c>
      <c r="AY170" s="25" t="s">
        <v>141</v>
      </c>
      <c r="BE170" s="207">
        <f>IF(N170="základní",J170,0)</f>
        <v>0</v>
      </c>
      <c r="BF170" s="207">
        <f>IF(N170="snížená",J170,0)</f>
        <v>0</v>
      </c>
      <c r="BG170" s="207">
        <f>IF(N170="zákl. přenesená",J170,0)</f>
        <v>0</v>
      </c>
      <c r="BH170" s="207">
        <f>IF(N170="sníž. přenesená",J170,0)</f>
        <v>0</v>
      </c>
      <c r="BI170" s="207">
        <f>IF(N170="nulová",J170,0)</f>
        <v>0</v>
      </c>
      <c r="BJ170" s="25" t="s">
        <v>78</v>
      </c>
      <c r="BK170" s="207">
        <f>ROUND(I170*H170,2)</f>
        <v>0</v>
      </c>
      <c r="BL170" s="25" t="s">
        <v>146</v>
      </c>
      <c r="BM170" s="25" t="s">
        <v>1172</v>
      </c>
    </row>
    <row r="171" spans="2:65" s="10" customFormat="1" ht="22.35" customHeight="1">
      <c r="B171" s="181"/>
      <c r="C171" s="182"/>
      <c r="D171" s="183" t="s">
        <v>70</v>
      </c>
      <c r="E171" s="215" t="s">
        <v>1081</v>
      </c>
      <c r="F171" s="215" t="s">
        <v>1082</v>
      </c>
      <c r="G171" s="182"/>
      <c r="H171" s="182"/>
      <c r="I171" s="185"/>
      <c r="J171" s="216">
        <f>BK171</f>
        <v>0</v>
      </c>
      <c r="K171" s="182"/>
      <c r="L171" s="187"/>
      <c r="M171" s="188"/>
      <c r="N171" s="189"/>
      <c r="O171" s="189"/>
      <c r="P171" s="190">
        <f>P172</f>
        <v>0</v>
      </c>
      <c r="Q171" s="189"/>
      <c r="R171" s="190">
        <f>R172</f>
        <v>0</v>
      </c>
      <c r="S171" s="189"/>
      <c r="T171" s="191">
        <f>T172</f>
        <v>0</v>
      </c>
      <c r="AR171" s="192" t="s">
        <v>78</v>
      </c>
      <c r="AT171" s="193" t="s">
        <v>70</v>
      </c>
      <c r="AU171" s="193" t="s">
        <v>80</v>
      </c>
      <c r="AY171" s="192" t="s">
        <v>141</v>
      </c>
      <c r="BK171" s="194">
        <f>BK172</f>
        <v>0</v>
      </c>
    </row>
    <row r="172" spans="2:65" s="1" customFormat="1" ht="16.5" customHeight="1">
      <c r="B172" s="42"/>
      <c r="C172" s="195" t="s">
        <v>380</v>
      </c>
      <c r="D172" s="195" t="s">
        <v>142</v>
      </c>
      <c r="E172" s="196" t="s">
        <v>1173</v>
      </c>
      <c r="F172" s="197" t="s">
        <v>1084</v>
      </c>
      <c r="G172" s="198" t="s">
        <v>1079</v>
      </c>
      <c r="H172" s="199">
        <v>2</v>
      </c>
      <c r="I172" s="200"/>
      <c r="J172" s="201">
        <f>ROUND(I172*H172,2)</f>
        <v>0</v>
      </c>
      <c r="K172" s="197" t="s">
        <v>21</v>
      </c>
      <c r="L172" s="62"/>
      <c r="M172" s="202" t="s">
        <v>21</v>
      </c>
      <c r="N172" s="217" t="s">
        <v>42</v>
      </c>
      <c r="O172" s="43"/>
      <c r="P172" s="218">
        <f>O172*H172</f>
        <v>0</v>
      </c>
      <c r="Q172" s="218">
        <v>0</v>
      </c>
      <c r="R172" s="218">
        <f>Q172*H172</f>
        <v>0</v>
      </c>
      <c r="S172" s="218">
        <v>0</v>
      </c>
      <c r="T172" s="219">
        <f>S172*H172</f>
        <v>0</v>
      </c>
      <c r="AR172" s="25" t="s">
        <v>146</v>
      </c>
      <c r="AT172" s="25" t="s">
        <v>142</v>
      </c>
      <c r="AU172" s="25" t="s">
        <v>140</v>
      </c>
      <c r="AY172" s="25" t="s">
        <v>141</v>
      </c>
      <c r="BE172" s="207">
        <f>IF(N172="základní",J172,0)</f>
        <v>0</v>
      </c>
      <c r="BF172" s="207">
        <f>IF(N172="snížená",J172,0)</f>
        <v>0</v>
      </c>
      <c r="BG172" s="207">
        <f>IF(N172="zákl. přenesená",J172,0)</f>
        <v>0</v>
      </c>
      <c r="BH172" s="207">
        <f>IF(N172="sníž. přenesená",J172,0)</f>
        <v>0</v>
      </c>
      <c r="BI172" s="207">
        <f>IF(N172="nulová",J172,0)</f>
        <v>0</v>
      </c>
      <c r="BJ172" s="25" t="s">
        <v>78</v>
      </c>
      <c r="BK172" s="207">
        <f>ROUND(I172*H172,2)</f>
        <v>0</v>
      </c>
      <c r="BL172" s="25" t="s">
        <v>146</v>
      </c>
      <c r="BM172" s="25" t="s">
        <v>1174</v>
      </c>
    </row>
    <row r="173" spans="2:65" s="10" customFormat="1" ht="22.35" customHeight="1">
      <c r="B173" s="181"/>
      <c r="C173" s="182"/>
      <c r="D173" s="183" t="s">
        <v>70</v>
      </c>
      <c r="E173" s="215" t="s">
        <v>1086</v>
      </c>
      <c r="F173" s="215" t="s">
        <v>1087</v>
      </c>
      <c r="G173" s="182"/>
      <c r="H173" s="182"/>
      <c r="I173" s="185"/>
      <c r="J173" s="216">
        <f>BK173</f>
        <v>0</v>
      </c>
      <c r="K173" s="182"/>
      <c r="L173" s="187"/>
      <c r="M173" s="188"/>
      <c r="N173" s="189"/>
      <c r="O173" s="189"/>
      <c r="P173" s="190">
        <f>P174</f>
        <v>0</v>
      </c>
      <c r="Q173" s="189"/>
      <c r="R173" s="190">
        <f>R174</f>
        <v>0</v>
      </c>
      <c r="S173" s="189"/>
      <c r="T173" s="191">
        <f>T174</f>
        <v>0</v>
      </c>
      <c r="AR173" s="192" t="s">
        <v>78</v>
      </c>
      <c r="AT173" s="193" t="s">
        <v>70</v>
      </c>
      <c r="AU173" s="193" t="s">
        <v>80</v>
      </c>
      <c r="AY173" s="192" t="s">
        <v>141</v>
      </c>
      <c r="BK173" s="194">
        <f>BK174</f>
        <v>0</v>
      </c>
    </row>
    <row r="174" spans="2:65" s="1" customFormat="1" ht="16.5" customHeight="1">
      <c r="B174" s="42"/>
      <c r="C174" s="195" t="s">
        <v>384</v>
      </c>
      <c r="D174" s="195" t="s">
        <v>142</v>
      </c>
      <c r="E174" s="196" t="s">
        <v>1175</v>
      </c>
      <c r="F174" s="197" t="s">
        <v>1089</v>
      </c>
      <c r="G174" s="198" t="s">
        <v>1079</v>
      </c>
      <c r="H174" s="199">
        <v>1</v>
      </c>
      <c r="I174" s="200"/>
      <c r="J174" s="201">
        <f>ROUND(I174*H174,2)</f>
        <v>0</v>
      </c>
      <c r="K174" s="197" t="s">
        <v>21</v>
      </c>
      <c r="L174" s="62"/>
      <c r="M174" s="202" t="s">
        <v>21</v>
      </c>
      <c r="N174" s="217" t="s">
        <v>42</v>
      </c>
      <c r="O174" s="43"/>
      <c r="P174" s="218">
        <f>O174*H174</f>
        <v>0</v>
      </c>
      <c r="Q174" s="218">
        <v>0</v>
      </c>
      <c r="R174" s="218">
        <f>Q174*H174</f>
        <v>0</v>
      </c>
      <c r="S174" s="218">
        <v>0</v>
      </c>
      <c r="T174" s="219">
        <f>S174*H174</f>
        <v>0</v>
      </c>
      <c r="AR174" s="25" t="s">
        <v>146</v>
      </c>
      <c r="AT174" s="25" t="s">
        <v>142</v>
      </c>
      <c r="AU174" s="25" t="s">
        <v>140</v>
      </c>
      <c r="AY174" s="25" t="s">
        <v>141</v>
      </c>
      <c r="BE174" s="207">
        <f>IF(N174="základní",J174,0)</f>
        <v>0</v>
      </c>
      <c r="BF174" s="207">
        <f>IF(N174="snížená",J174,0)</f>
        <v>0</v>
      </c>
      <c r="BG174" s="207">
        <f>IF(N174="zákl. přenesená",J174,0)</f>
        <v>0</v>
      </c>
      <c r="BH174" s="207">
        <f>IF(N174="sníž. přenesená",J174,0)</f>
        <v>0</v>
      </c>
      <c r="BI174" s="207">
        <f>IF(N174="nulová",J174,0)</f>
        <v>0</v>
      </c>
      <c r="BJ174" s="25" t="s">
        <v>78</v>
      </c>
      <c r="BK174" s="207">
        <f>ROUND(I174*H174,2)</f>
        <v>0</v>
      </c>
      <c r="BL174" s="25" t="s">
        <v>146</v>
      </c>
      <c r="BM174" s="25" t="s">
        <v>1176</v>
      </c>
    </row>
    <row r="175" spans="2:65" s="10" customFormat="1" ht="22.35" customHeight="1">
      <c r="B175" s="181"/>
      <c r="C175" s="182"/>
      <c r="D175" s="183" t="s">
        <v>70</v>
      </c>
      <c r="E175" s="215" t="s">
        <v>1091</v>
      </c>
      <c r="F175" s="215" t="s">
        <v>1092</v>
      </c>
      <c r="G175" s="182"/>
      <c r="H175" s="182"/>
      <c r="I175" s="185"/>
      <c r="J175" s="216">
        <f>BK175</f>
        <v>0</v>
      </c>
      <c r="K175" s="182"/>
      <c r="L175" s="187"/>
      <c r="M175" s="188"/>
      <c r="N175" s="189"/>
      <c r="O175" s="189"/>
      <c r="P175" s="190">
        <f>SUM(P176:P178)</f>
        <v>0</v>
      </c>
      <c r="Q175" s="189"/>
      <c r="R175" s="190">
        <f>SUM(R176:R178)</f>
        <v>0</v>
      </c>
      <c r="S175" s="189"/>
      <c r="T175" s="191">
        <f>SUM(T176:T178)</f>
        <v>0</v>
      </c>
      <c r="AR175" s="192" t="s">
        <v>78</v>
      </c>
      <c r="AT175" s="193" t="s">
        <v>70</v>
      </c>
      <c r="AU175" s="193" t="s">
        <v>80</v>
      </c>
      <c r="AY175" s="192" t="s">
        <v>141</v>
      </c>
      <c r="BK175" s="194">
        <f>SUM(BK176:BK178)</f>
        <v>0</v>
      </c>
    </row>
    <row r="176" spans="2:65" s="1" customFormat="1" ht="16.5" customHeight="1">
      <c r="B176" s="42"/>
      <c r="C176" s="195" t="s">
        <v>389</v>
      </c>
      <c r="D176" s="195" t="s">
        <v>142</v>
      </c>
      <c r="E176" s="196" t="s">
        <v>1177</v>
      </c>
      <c r="F176" s="197" t="s">
        <v>1178</v>
      </c>
      <c r="G176" s="198" t="s">
        <v>1079</v>
      </c>
      <c r="H176" s="199">
        <v>8</v>
      </c>
      <c r="I176" s="200"/>
      <c r="J176" s="201">
        <f>ROUND(I176*H176,2)</f>
        <v>0</v>
      </c>
      <c r="K176" s="197" t="s">
        <v>21</v>
      </c>
      <c r="L176" s="62"/>
      <c r="M176" s="202" t="s">
        <v>21</v>
      </c>
      <c r="N176" s="217" t="s">
        <v>42</v>
      </c>
      <c r="O176" s="43"/>
      <c r="P176" s="218">
        <f>O176*H176</f>
        <v>0</v>
      </c>
      <c r="Q176" s="218">
        <v>0</v>
      </c>
      <c r="R176" s="218">
        <f>Q176*H176</f>
        <v>0</v>
      </c>
      <c r="S176" s="218">
        <v>0</v>
      </c>
      <c r="T176" s="219">
        <f>S176*H176</f>
        <v>0</v>
      </c>
      <c r="AR176" s="25" t="s">
        <v>146</v>
      </c>
      <c r="AT176" s="25" t="s">
        <v>142</v>
      </c>
      <c r="AU176" s="25" t="s">
        <v>140</v>
      </c>
      <c r="AY176" s="25" t="s">
        <v>141</v>
      </c>
      <c r="BE176" s="207">
        <f>IF(N176="základní",J176,0)</f>
        <v>0</v>
      </c>
      <c r="BF176" s="207">
        <f>IF(N176="snížená",J176,0)</f>
        <v>0</v>
      </c>
      <c r="BG176" s="207">
        <f>IF(N176="zákl. přenesená",J176,0)</f>
        <v>0</v>
      </c>
      <c r="BH176" s="207">
        <f>IF(N176="sníž. přenesená",J176,0)</f>
        <v>0</v>
      </c>
      <c r="BI176" s="207">
        <f>IF(N176="nulová",J176,0)</f>
        <v>0</v>
      </c>
      <c r="BJ176" s="25" t="s">
        <v>78</v>
      </c>
      <c r="BK176" s="207">
        <f>ROUND(I176*H176,2)</f>
        <v>0</v>
      </c>
      <c r="BL176" s="25" t="s">
        <v>146</v>
      </c>
      <c r="BM176" s="25" t="s">
        <v>1179</v>
      </c>
    </row>
    <row r="177" spans="2:65" s="1" customFormat="1" ht="16.5" customHeight="1">
      <c r="B177" s="42"/>
      <c r="C177" s="195" t="s">
        <v>394</v>
      </c>
      <c r="D177" s="195" t="s">
        <v>142</v>
      </c>
      <c r="E177" s="196" t="s">
        <v>1180</v>
      </c>
      <c r="F177" s="197" t="s">
        <v>1181</v>
      </c>
      <c r="G177" s="198" t="s">
        <v>1079</v>
      </c>
      <c r="H177" s="199">
        <v>11</v>
      </c>
      <c r="I177" s="200"/>
      <c r="J177" s="201">
        <f>ROUND(I177*H177,2)</f>
        <v>0</v>
      </c>
      <c r="K177" s="197" t="s">
        <v>21</v>
      </c>
      <c r="L177" s="62"/>
      <c r="M177" s="202" t="s">
        <v>21</v>
      </c>
      <c r="N177" s="217" t="s">
        <v>42</v>
      </c>
      <c r="O177" s="43"/>
      <c r="P177" s="218">
        <f>O177*H177</f>
        <v>0</v>
      </c>
      <c r="Q177" s="218">
        <v>0</v>
      </c>
      <c r="R177" s="218">
        <f>Q177*H177</f>
        <v>0</v>
      </c>
      <c r="S177" s="218">
        <v>0</v>
      </c>
      <c r="T177" s="219">
        <f>S177*H177</f>
        <v>0</v>
      </c>
      <c r="AR177" s="25" t="s">
        <v>146</v>
      </c>
      <c r="AT177" s="25" t="s">
        <v>142</v>
      </c>
      <c r="AU177" s="25" t="s">
        <v>140</v>
      </c>
      <c r="AY177" s="25" t="s">
        <v>141</v>
      </c>
      <c r="BE177" s="207">
        <f>IF(N177="základní",J177,0)</f>
        <v>0</v>
      </c>
      <c r="BF177" s="207">
        <f>IF(N177="snížená",J177,0)</f>
        <v>0</v>
      </c>
      <c r="BG177" s="207">
        <f>IF(N177="zákl. přenesená",J177,0)</f>
        <v>0</v>
      </c>
      <c r="BH177" s="207">
        <f>IF(N177="sníž. přenesená",J177,0)</f>
        <v>0</v>
      </c>
      <c r="BI177" s="207">
        <f>IF(N177="nulová",J177,0)</f>
        <v>0</v>
      </c>
      <c r="BJ177" s="25" t="s">
        <v>78</v>
      </c>
      <c r="BK177" s="207">
        <f>ROUND(I177*H177,2)</f>
        <v>0</v>
      </c>
      <c r="BL177" s="25" t="s">
        <v>146</v>
      </c>
      <c r="BM177" s="25" t="s">
        <v>1182</v>
      </c>
    </row>
    <row r="178" spans="2:65" s="1" customFormat="1" ht="16.5" customHeight="1">
      <c r="B178" s="42"/>
      <c r="C178" s="195" t="s">
        <v>398</v>
      </c>
      <c r="D178" s="195" t="s">
        <v>142</v>
      </c>
      <c r="E178" s="196" t="s">
        <v>1093</v>
      </c>
      <c r="F178" s="197" t="s">
        <v>1094</v>
      </c>
      <c r="G178" s="198" t="s">
        <v>1079</v>
      </c>
      <c r="H178" s="199">
        <v>2</v>
      </c>
      <c r="I178" s="200"/>
      <c r="J178" s="201">
        <f>ROUND(I178*H178,2)</f>
        <v>0</v>
      </c>
      <c r="K178" s="197" t="s">
        <v>21</v>
      </c>
      <c r="L178" s="62"/>
      <c r="M178" s="202" t="s">
        <v>21</v>
      </c>
      <c r="N178" s="217" t="s">
        <v>42</v>
      </c>
      <c r="O178" s="43"/>
      <c r="P178" s="218">
        <f>O178*H178</f>
        <v>0</v>
      </c>
      <c r="Q178" s="218">
        <v>0</v>
      </c>
      <c r="R178" s="218">
        <f>Q178*H178</f>
        <v>0</v>
      </c>
      <c r="S178" s="218">
        <v>0</v>
      </c>
      <c r="T178" s="219">
        <f>S178*H178</f>
        <v>0</v>
      </c>
      <c r="AR178" s="25" t="s">
        <v>146</v>
      </c>
      <c r="AT178" s="25" t="s">
        <v>142</v>
      </c>
      <c r="AU178" s="25" t="s">
        <v>140</v>
      </c>
      <c r="AY178" s="25" t="s">
        <v>141</v>
      </c>
      <c r="BE178" s="207">
        <f>IF(N178="základní",J178,0)</f>
        <v>0</v>
      </c>
      <c r="BF178" s="207">
        <f>IF(N178="snížená",J178,0)</f>
        <v>0</v>
      </c>
      <c r="BG178" s="207">
        <f>IF(N178="zákl. přenesená",J178,0)</f>
        <v>0</v>
      </c>
      <c r="BH178" s="207">
        <f>IF(N178="sníž. přenesená",J178,0)</f>
        <v>0</v>
      </c>
      <c r="BI178" s="207">
        <f>IF(N178="nulová",J178,0)</f>
        <v>0</v>
      </c>
      <c r="BJ178" s="25" t="s">
        <v>78</v>
      </c>
      <c r="BK178" s="207">
        <f>ROUND(I178*H178,2)</f>
        <v>0</v>
      </c>
      <c r="BL178" s="25" t="s">
        <v>146</v>
      </c>
      <c r="BM178" s="25" t="s">
        <v>1183</v>
      </c>
    </row>
    <row r="179" spans="2:65" s="10" customFormat="1" ht="22.35" customHeight="1">
      <c r="B179" s="181"/>
      <c r="C179" s="182"/>
      <c r="D179" s="183" t="s">
        <v>70</v>
      </c>
      <c r="E179" s="215" t="s">
        <v>1096</v>
      </c>
      <c r="F179" s="215" t="s">
        <v>1097</v>
      </c>
      <c r="G179" s="182"/>
      <c r="H179" s="182"/>
      <c r="I179" s="185"/>
      <c r="J179" s="216">
        <f>BK179</f>
        <v>0</v>
      </c>
      <c r="K179" s="182"/>
      <c r="L179" s="187"/>
      <c r="M179" s="188"/>
      <c r="N179" s="189"/>
      <c r="O179" s="189"/>
      <c r="P179" s="190">
        <f>P180</f>
        <v>0</v>
      </c>
      <c r="Q179" s="189"/>
      <c r="R179" s="190">
        <f>R180</f>
        <v>0</v>
      </c>
      <c r="S179" s="189"/>
      <c r="T179" s="191">
        <f>T180</f>
        <v>0</v>
      </c>
      <c r="AR179" s="192" t="s">
        <v>78</v>
      </c>
      <c r="AT179" s="193" t="s">
        <v>70</v>
      </c>
      <c r="AU179" s="193" t="s">
        <v>80</v>
      </c>
      <c r="AY179" s="192" t="s">
        <v>141</v>
      </c>
      <c r="BK179" s="194">
        <f>BK180</f>
        <v>0</v>
      </c>
    </row>
    <row r="180" spans="2:65" s="1" customFormat="1" ht="16.5" customHeight="1">
      <c r="B180" s="42"/>
      <c r="C180" s="195" t="s">
        <v>403</v>
      </c>
      <c r="D180" s="195" t="s">
        <v>142</v>
      </c>
      <c r="E180" s="196" t="s">
        <v>1184</v>
      </c>
      <c r="F180" s="197" t="s">
        <v>1099</v>
      </c>
      <c r="G180" s="198" t="s">
        <v>1079</v>
      </c>
      <c r="H180" s="199">
        <v>1</v>
      </c>
      <c r="I180" s="200"/>
      <c r="J180" s="201">
        <f>ROUND(I180*H180,2)</f>
        <v>0</v>
      </c>
      <c r="K180" s="197" t="s">
        <v>21</v>
      </c>
      <c r="L180" s="62"/>
      <c r="M180" s="202" t="s">
        <v>21</v>
      </c>
      <c r="N180" s="217" t="s">
        <v>42</v>
      </c>
      <c r="O180" s="43"/>
      <c r="P180" s="218">
        <f>O180*H180</f>
        <v>0</v>
      </c>
      <c r="Q180" s="218">
        <v>0</v>
      </c>
      <c r="R180" s="218">
        <f>Q180*H180</f>
        <v>0</v>
      </c>
      <c r="S180" s="218">
        <v>0</v>
      </c>
      <c r="T180" s="219">
        <f>S180*H180</f>
        <v>0</v>
      </c>
      <c r="AR180" s="25" t="s">
        <v>146</v>
      </c>
      <c r="AT180" s="25" t="s">
        <v>142</v>
      </c>
      <c r="AU180" s="25" t="s">
        <v>140</v>
      </c>
      <c r="AY180" s="25" t="s">
        <v>141</v>
      </c>
      <c r="BE180" s="207">
        <f>IF(N180="základní",J180,0)</f>
        <v>0</v>
      </c>
      <c r="BF180" s="207">
        <f>IF(N180="snížená",J180,0)</f>
        <v>0</v>
      </c>
      <c r="BG180" s="207">
        <f>IF(N180="zákl. přenesená",J180,0)</f>
        <v>0</v>
      </c>
      <c r="BH180" s="207">
        <f>IF(N180="sníž. přenesená",J180,0)</f>
        <v>0</v>
      </c>
      <c r="BI180" s="207">
        <f>IF(N180="nulová",J180,0)</f>
        <v>0</v>
      </c>
      <c r="BJ180" s="25" t="s">
        <v>78</v>
      </c>
      <c r="BK180" s="207">
        <f>ROUND(I180*H180,2)</f>
        <v>0</v>
      </c>
      <c r="BL180" s="25" t="s">
        <v>146</v>
      </c>
      <c r="BM180" s="25" t="s">
        <v>1185</v>
      </c>
    </row>
    <row r="181" spans="2:65" s="10" customFormat="1" ht="22.35" customHeight="1">
      <c r="B181" s="181"/>
      <c r="C181" s="182"/>
      <c r="D181" s="183" t="s">
        <v>70</v>
      </c>
      <c r="E181" s="215" t="s">
        <v>1101</v>
      </c>
      <c r="F181" s="215" t="s">
        <v>1102</v>
      </c>
      <c r="G181" s="182"/>
      <c r="H181" s="182"/>
      <c r="I181" s="185"/>
      <c r="J181" s="216">
        <f>BK181</f>
        <v>0</v>
      </c>
      <c r="K181" s="182"/>
      <c r="L181" s="187"/>
      <c r="M181" s="188"/>
      <c r="N181" s="189"/>
      <c r="O181" s="189"/>
      <c r="P181" s="190">
        <f>P182</f>
        <v>0</v>
      </c>
      <c r="Q181" s="189"/>
      <c r="R181" s="190">
        <f>R182</f>
        <v>0</v>
      </c>
      <c r="S181" s="189"/>
      <c r="T181" s="191">
        <f>T182</f>
        <v>0</v>
      </c>
      <c r="AR181" s="192" t="s">
        <v>78</v>
      </c>
      <c r="AT181" s="193" t="s">
        <v>70</v>
      </c>
      <c r="AU181" s="193" t="s">
        <v>80</v>
      </c>
      <c r="AY181" s="192" t="s">
        <v>141</v>
      </c>
      <c r="BK181" s="194">
        <f>BK182</f>
        <v>0</v>
      </c>
    </row>
    <row r="182" spans="2:65" s="1" customFormat="1" ht="16.5" customHeight="1">
      <c r="B182" s="42"/>
      <c r="C182" s="195" t="s">
        <v>408</v>
      </c>
      <c r="D182" s="195" t="s">
        <v>142</v>
      </c>
      <c r="E182" s="196" t="s">
        <v>1103</v>
      </c>
      <c r="F182" s="197" t="s">
        <v>1104</v>
      </c>
      <c r="G182" s="198" t="s">
        <v>1079</v>
      </c>
      <c r="H182" s="199">
        <v>1</v>
      </c>
      <c r="I182" s="200"/>
      <c r="J182" s="201">
        <f>ROUND(I182*H182,2)</f>
        <v>0</v>
      </c>
      <c r="K182" s="197" t="s">
        <v>21</v>
      </c>
      <c r="L182" s="62"/>
      <c r="M182" s="202" t="s">
        <v>21</v>
      </c>
      <c r="N182" s="217" t="s">
        <v>42</v>
      </c>
      <c r="O182" s="43"/>
      <c r="P182" s="218">
        <f>O182*H182</f>
        <v>0</v>
      </c>
      <c r="Q182" s="218">
        <v>0</v>
      </c>
      <c r="R182" s="218">
        <f>Q182*H182</f>
        <v>0</v>
      </c>
      <c r="S182" s="218">
        <v>0</v>
      </c>
      <c r="T182" s="219">
        <f>S182*H182</f>
        <v>0</v>
      </c>
      <c r="AR182" s="25" t="s">
        <v>146</v>
      </c>
      <c r="AT182" s="25" t="s">
        <v>142</v>
      </c>
      <c r="AU182" s="25" t="s">
        <v>140</v>
      </c>
      <c r="AY182" s="25" t="s">
        <v>141</v>
      </c>
      <c r="BE182" s="207">
        <f>IF(N182="základní",J182,0)</f>
        <v>0</v>
      </c>
      <c r="BF182" s="207">
        <f>IF(N182="snížená",J182,0)</f>
        <v>0</v>
      </c>
      <c r="BG182" s="207">
        <f>IF(N182="zákl. přenesená",J182,0)</f>
        <v>0</v>
      </c>
      <c r="BH182" s="207">
        <f>IF(N182="sníž. přenesená",J182,0)</f>
        <v>0</v>
      </c>
      <c r="BI182" s="207">
        <f>IF(N182="nulová",J182,0)</f>
        <v>0</v>
      </c>
      <c r="BJ182" s="25" t="s">
        <v>78</v>
      </c>
      <c r="BK182" s="207">
        <f>ROUND(I182*H182,2)</f>
        <v>0</v>
      </c>
      <c r="BL182" s="25" t="s">
        <v>146</v>
      </c>
      <c r="BM182" s="25" t="s">
        <v>1186</v>
      </c>
    </row>
    <row r="183" spans="2:65" s="10" customFormat="1" ht="22.35" customHeight="1">
      <c r="B183" s="181"/>
      <c r="C183" s="182"/>
      <c r="D183" s="183" t="s">
        <v>70</v>
      </c>
      <c r="E183" s="215" t="s">
        <v>1106</v>
      </c>
      <c r="F183" s="215" t="s">
        <v>1107</v>
      </c>
      <c r="G183" s="182"/>
      <c r="H183" s="182"/>
      <c r="I183" s="185"/>
      <c r="J183" s="216">
        <f>BK183</f>
        <v>0</v>
      </c>
      <c r="K183" s="182"/>
      <c r="L183" s="187"/>
      <c r="M183" s="188"/>
      <c r="N183" s="189"/>
      <c r="O183" s="189"/>
      <c r="P183" s="190">
        <f>P184</f>
        <v>0</v>
      </c>
      <c r="Q183" s="189"/>
      <c r="R183" s="190">
        <f>R184</f>
        <v>0</v>
      </c>
      <c r="S183" s="189"/>
      <c r="T183" s="191">
        <f>T184</f>
        <v>0</v>
      </c>
      <c r="AR183" s="192" t="s">
        <v>78</v>
      </c>
      <c r="AT183" s="193" t="s">
        <v>70</v>
      </c>
      <c r="AU183" s="193" t="s">
        <v>80</v>
      </c>
      <c r="AY183" s="192" t="s">
        <v>141</v>
      </c>
      <c r="BK183" s="194">
        <f>BK184</f>
        <v>0</v>
      </c>
    </row>
    <row r="184" spans="2:65" s="1" customFormat="1" ht="16.5" customHeight="1">
      <c r="B184" s="42"/>
      <c r="C184" s="195" t="s">
        <v>414</v>
      </c>
      <c r="D184" s="195" t="s">
        <v>142</v>
      </c>
      <c r="E184" s="196" t="s">
        <v>1108</v>
      </c>
      <c r="F184" s="197" t="s">
        <v>1109</v>
      </c>
      <c r="G184" s="198" t="s">
        <v>1079</v>
      </c>
      <c r="H184" s="199">
        <v>1</v>
      </c>
      <c r="I184" s="200"/>
      <c r="J184" s="201">
        <f>ROUND(I184*H184,2)</f>
        <v>0</v>
      </c>
      <c r="K184" s="197" t="s">
        <v>21</v>
      </c>
      <c r="L184" s="62"/>
      <c r="M184" s="202" t="s">
        <v>21</v>
      </c>
      <c r="N184" s="217" t="s">
        <v>42</v>
      </c>
      <c r="O184" s="43"/>
      <c r="P184" s="218">
        <f>O184*H184</f>
        <v>0</v>
      </c>
      <c r="Q184" s="218">
        <v>0</v>
      </c>
      <c r="R184" s="218">
        <f>Q184*H184</f>
        <v>0</v>
      </c>
      <c r="S184" s="218">
        <v>0</v>
      </c>
      <c r="T184" s="219">
        <f>S184*H184</f>
        <v>0</v>
      </c>
      <c r="AR184" s="25" t="s">
        <v>146</v>
      </c>
      <c r="AT184" s="25" t="s">
        <v>142</v>
      </c>
      <c r="AU184" s="25" t="s">
        <v>140</v>
      </c>
      <c r="AY184" s="25" t="s">
        <v>141</v>
      </c>
      <c r="BE184" s="207">
        <f>IF(N184="základní",J184,0)</f>
        <v>0</v>
      </c>
      <c r="BF184" s="207">
        <f>IF(N184="snížená",J184,0)</f>
        <v>0</v>
      </c>
      <c r="BG184" s="207">
        <f>IF(N184="zákl. přenesená",J184,0)</f>
        <v>0</v>
      </c>
      <c r="BH184" s="207">
        <f>IF(N184="sníž. přenesená",J184,0)</f>
        <v>0</v>
      </c>
      <c r="BI184" s="207">
        <f>IF(N184="nulová",J184,0)</f>
        <v>0</v>
      </c>
      <c r="BJ184" s="25" t="s">
        <v>78</v>
      </c>
      <c r="BK184" s="207">
        <f>ROUND(I184*H184,2)</f>
        <v>0</v>
      </c>
      <c r="BL184" s="25" t="s">
        <v>146</v>
      </c>
      <c r="BM184" s="25" t="s">
        <v>1187</v>
      </c>
    </row>
    <row r="185" spans="2:65" s="10" customFormat="1" ht="22.35" customHeight="1">
      <c r="B185" s="181"/>
      <c r="C185" s="182"/>
      <c r="D185" s="183" t="s">
        <v>70</v>
      </c>
      <c r="E185" s="215" t="s">
        <v>1111</v>
      </c>
      <c r="F185" s="215" t="s">
        <v>1112</v>
      </c>
      <c r="G185" s="182"/>
      <c r="H185" s="182"/>
      <c r="I185" s="185"/>
      <c r="J185" s="216">
        <f>BK185</f>
        <v>0</v>
      </c>
      <c r="K185" s="182"/>
      <c r="L185" s="187"/>
      <c r="M185" s="188"/>
      <c r="N185" s="189"/>
      <c r="O185" s="189"/>
      <c r="P185" s="190">
        <f>P186</f>
        <v>0</v>
      </c>
      <c r="Q185" s="189"/>
      <c r="R185" s="190">
        <f>R186</f>
        <v>0</v>
      </c>
      <c r="S185" s="189"/>
      <c r="T185" s="191">
        <f>T186</f>
        <v>0</v>
      </c>
      <c r="AR185" s="192" t="s">
        <v>78</v>
      </c>
      <c r="AT185" s="193" t="s">
        <v>70</v>
      </c>
      <c r="AU185" s="193" t="s">
        <v>80</v>
      </c>
      <c r="AY185" s="192" t="s">
        <v>141</v>
      </c>
      <c r="BK185" s="194">
        <f>BK186</f>
        <v>0</v>
      </c>
    </row>
    <row r="186" spans="2:65" s="1" customFormat="1" ht="16.5" customHeight="1">
      <c r="B186" s="42"/>
      <c r="C186" s="195" t="s">
        <v>422</v>
      </c>
      <c r="D186" s="195" t="s">
        <v>142</v>
      </c>
      <c r="E186" s="196" t="s">
        <v>1113</v>
      </c>
      <c r="F186" s="197" t="s">
        <v>1114</v>
      </c>
      <c r="G186" s="198" t="s">
        <v>1079</v>
      </c>
      <c r="H186" s="199">
        <v>1</v>
      </c>
      <c r="I186" s="200"/>
      <c r="J186" s="201">
        <f>ROUND(I186*H186,2)</f>
        <v>0</v>
      </c>
      <c r="K186" s="197" t="s">
        <v>21</v>
      </c>
      <c r="L186" s="62"/>
      <c r="M186" s="202" t="s">
        <v>21</v>
      </c>
      <c r="N186" s="217" t="s">
        <v>42</v>
      </c>
      <c r="O186" s="43"/>
      <c r="P186" s="218">
        <f>O186*H186</f>
        <v>0</v>
      </c>
      <c r="Q186" s="218">
        <v>0</v>
      </c>
      <c r="R186" s="218">
        <f>Q186*H186</f>
        <v>0</v>
      </c>
      <c r="S186" s="218">
        <v>0</v>
      </c>
      <c r="T186" s="219">
        <f>S186*H186</f>
        <v>0</v>
      </c>
      <c r="AR186" s="25" t="s">
        <v>146</v>
      </c>
      <c r="AT186" s="25" t="s">
        <v>142</v>
      </c>
      <c r="AU186" s="25" t="s">
        <v>140</v>
      </c>
      <c r="AY186" s="25" t="s">
        <v>141</v>
      </c>
      <c r="BE186" s="207">
        <f>IF(N186="základní",J186,0)</f>
        <v>0</v>
      </c>
      <c r="BF186" s="207">
        <f>IF(N186="snížená",J186,0)</f>
        <v>0</v>
      </c>
      <c r="BG186" s="207">
        <f>IF(N186="zákl. přenesená",J186,0)</f>
        <v>0</v>
      </c>
      <c r="BH186" s="207">
        <f>IF(N186="sníž. přenesená",J186,0)</f>
        <v>0</v>
      </c>
      <c r="BI186" s="207">
        <f>IF(N186="nulová",J186,0)</f>
        <v>0</v>
      </c>
      <c r="BJ186" s="25" t="s">
        <v>78</v>
      </c>
      <c r="BK186" s="207">
        <f>ROUND(I186*H186,2)</f>
        <v>0</v>
      </c>
      <c r="BL186" s="25" t="s">
        <v>146</v>
      </c>
      <c r="BM186" s="25" t="s">
        <v>1188</v>
      </c>
    </row>
    <row r="187" spans="2:65" s="10" customFormat="1" ht="22.35" customHeight="1">
      <c r="B187" s="181"/>
      <c r="C187" s="182"/>
      <c r="D187" s="183" t="s">
        <v>70</v>
      </c>
      <c r="E187" s="215" t="s">
        <v>1116</v>
      </c>
      <c r="F187" s="215" t="s">
        <v>1117</v>
      </c>
      <c r="G187" s="182"/>
      <c r="H187" s="182"/>
      <c r="I187" s="185"/>
      <c r="J187" s="216">
        <f>BK187</f>
        <v>0</v>
      </c>
      <c r="K187" s="182"/>
      <c r="L187" s="187"/>
      <c r="M187" s="188"/>
      <c r="N187" s="189"/>
      <c r="O187" s="189"/>
      <c r="P187" s="190">
        <f>P188</f>
        <v>0</v>
      </c>
      <c r="Q187" s="189"/>
      <c r="R187" s="190">
        <f>R188</f>
        <v>0</v>
      </c>
      <c r="S187" s="189"/>
      <c r="T187" s="191">
        <f>T188</f>
        <v>0</v>
      </c>
      <c r="AR187" s="192" t="s">
        <v>78</v>
      </c>
      <c r="AT187" s="193" t="s">
        <v>70</v>
      </c>
      <c r="AU187" s="193" t="s">
        <v>80</v>
      </c>
      <c r="AY187" s="192" t="s">
        <v>141</v>
      </c>
      <c r="BK187" s="194">
        <f>BK188</f>
        <v>0</v>
      </c>
    </row>
    <row r="188" spans="2:65" s="1" customFormat="1" ht="16.5" customHeight="1">
      <c r="B188" s="42"/>
      <c r="C188" s="195" t="s">
        <v>427</v>
      </c>
      <c r="D188" s="195" t="s">
        <v>142</v>
      </c>
      <c r="E188" s="196" t="s">
        <v>1189</v>
      </c>
      <c r="F188" s="197" t="s">
        <v>1119</v>
      </c>
      <c r="G188" s="198" t="s">
        <v>1073</v>
      </c>
      <c r="H188" s="199">
        <v>1</v>
      </c>
      <c r="I188" s="200"/>
      <c r="J188" s="201">
        <f>ROUND(I188*H188,2)</f>
        <v>0</v>
      </c>
      <c r="K188" s="197" t="s">
        <v>21</v>
      </c>
      <c r="L188" s="62"/>
      <c r="M188" s="202" t="s">
        <v>21</v>
      </c>
      <c r="N188" s="217" t="s">
        <v>42</v>
      </c>
      <c r="O188" s="43"/>
      <c r="P188" s="218">
        <f>O188*H188</f>
        <v>0</v>
      </c>
      <c r="Q188" s="218">
        <v>0</v>
      </c>
      <c r="R188" s="218">
        <f>Q188*H188</f>
        <v>0</v>
      </c>
      <c r="S188" s="218">
        <v>0</v>
      </c>
      <c r="T188" s="219">
        <f>S188*H188</f>
        <v>0</v>
      </c>
      <c r="AR188" s="25" t="s">
        <v>146</v>
      </c>
      <c r="AT188" s="25" t="s">
        <v>142</v>
      </c>
      <c r="AU188" s="25" t="s">
        <v>140</v>
      </c>
      <c r="AY188" s="25" t="s">
        <v>141</v>
      </c>
      <c r="BE188" s="207">
        <f>IF(N188="základní",J188,0)</f>
        <v>0</v>
      </c>
      <c r="BF188" s="207">
        <f>IF(N188="snížená",J188,0)</f>
        <v>0</v>
      </c>
      <c r="BG188" s="207">
        <f>IF(N188="zákl. přenesená",J188,0)</f>
        <v>0</v>
      </c>
      <c r="BH188" s="207">
        <f>IF(N188="sníž. přenesená",J188,0)</f>
        <v>0</v>
      </c>
      <c r="BI188" s="207">
        <f>IF(N188="nulová",J188,0)</f>
        <v>0</v>
      </c>
      <c r="BJ188" s="25" t="s">
        <v>78</v>
      </c>
      <c r="BK188" s="207">
        <f>ROUND(I188*H188,2)</f>
        <v>0</v>
      </c>
      <c r="BL188" s="25" t="s">
        <v>146</v>
      </c>
      <c r="BM188" s="25" t="s">
        <v>1190</v>
      </c>
    </row>
    <row r="189" spans="2:65" s="10" customFormat="1" ht="22.35" customHeight="1">
      <c r="B189" s="181"/>
      <c r="C189" s="182"/>
      <c r="D189" s="183" t="s">
        <v>70</v>
      </c>
      <c r="E189" s="215" t="s">
        <v>1146</v>
      </c>
      <c r="F189" s="215" t="s">
        <v>1147</v>
      </c>
      <c r="G189" s="182"/>
      <c r="H189" s="182"/>
      <c r="I189" s="185"/>
      <c r="J189" s="216">
        <f>BK189</f>
        <v>0</v>
      </c>
      <c r="K189" s="182"/>
      <c r="L189" s="187"/>
      <c r="M189" s="188"/>
      <c r="N189" s="189"/>
      <c r="O189" s="189"/>
      <c r="P189" s="190">
        <f>SUM(P190:P191)</f>
        <v>0</v>
      </c>
      <c r="Q189" s="189"/>
      <c r="R189" s="190">
        <f>SUM(R190:R191)</f>
        <v>0</v>
      </c>
      <c r="S189" s="189"/>
      <c r="T189" s="191">
        <f>SUM(T190:T191)</f>
        <v>0</v>
      </c>
      <c r="AR189" s="192" t="s">
        <v>78</v>
      </c>
      <c r="AT189" s="193" t="s">
        <v>70</v>
      </c>
      <c r="AU189" s="193" t="s">
        <v>80</v>
      </c>
      <c r="AY189" s="192" t="s">
        <v>141</v>
      </c>
      <c r="BK189" s="194">
        <f>SUM(BK190:BK191)</f>
        <v>0</v>
      </c>
    </row>
    <row r="190" spans="2:65" s="1" customFormat="1" ht="16.5" customHeight="1">
      <c r="B190" s="42"/>
      <c r="C190" s="195" t="s">
        <v>432</v>
      </c>
      <c r="D190" s="195" t="s">
        <v>142</v>
      </c>
      <c r="E190" s="196" t="s">
        <v>1148</v>
      </c>
      <c r="F190" s="197" t="s">
        <v>1149</v>
      </c>
      <c r="G190" s="198" t="s">
        <v>1079</v>
      </c>
      <c r="H190" s="199">
        <v>3</v>
      </c>
      <c r="I190" s="200"/>
      <c r="J190" s="201">
        <f>ROUND(I190*H190,2)</f>
        <v>0</v>
      </c>
      <c r="K190" s="197" t="s">
        <v>21</v>
      </c>
      <c r="L190" s="62"/>
      <c r="M190" s="202" t="s">
        <v>21</v>
      </c>
      <c r="N190" s="217" t="s">
        <v>42</v>
      </c>
      <c r="O190" s="43"/>
      <c r="P190" s="218">
        <f>O190*H190</f>
        <v>0</v>
      </c>
      <c r="Q190" s="218">
        <v>0</v>
      </c>
      <c r="R190" s="218">
        <f>Q190*H190</f>
        <v>0</v>
      </c>
      <c r="S190" s="218">
        <v>0</v>
      </c>
      <c r="T190" s="219">
        <f>S190*H190</f>
        <v>0</v>
      </c>
      <c r="AR190" s="25" t="s">
        <v>146</v>
      </c>
      <c r="AT190" s="25" t="s">
        <v>142</v>
      </c>
      <c r="AU190" s="25" t="s">
        <v>140</v>
      </c>
      <c r="AY190" s="25" t="s">
        <v>141</v>
      </c>
      <c r="BE190" s="207">
        <f>IF(N190="základní",J190,0)</f>
        <v>0</v>
      </c>
      <c r="BF190" s="207">
        <f>IF(N190="snížená",J190,0)</f>
        <v>0</v>
      </c>
      <c r="BG190" s="207">
        <f>IF(N190="zákl. přenesená",J190,0)</f>
        <v>0</v>
      </c>
      <c r="BH190" s="207">
        <f>IF(N190="sníž. přenesená",J190,0)</f>
        <v>0</v>
      </c>
      <c r="BI190" s="207">
        <f>IF(N190="nulová",J190,0)</f>
        <v>0</v>
      </c>
      <c r="BJ190" s="25" t="s">
        <v>78</v>
      </c>
      <c r="BK190" s="207">
        <f>ROUND(I190*H190,2)</f>
        <v>0</v>
      </c>
      <c r="BL190" s="25" t="s">
        <v>146</v>
      </c>
      <c r="BM190" s="25" t="s">
        <v>1191</v>
      </c>
    </row>
    <row r="191" spans="2:65" s="1" customFormat="1" ht="16.5" customHeight="1">
      <c r="B191" s="42"/>
      <c r="C191" s="195" t="s">
        <v>437</v>
      </c>
      <c r="D191" s="195" t="s">
        <v>142</v>
      </c>
      <c r="E191" s="196" t="s">
        <v>1192</v>
      </c>
      <c r="F191" s="197" t="s">
        <v>1152</v>
      </c>
      <c r="G191" s="198" t="s">
        <v>1079</v>
      </c>
      <c r="H191" s="199">
        <v>47</v>
      </c>
      <c r="I191" s="200"/>
      <c r="J191" s="201">
        <f>ROUND(I191*H191,2)</f>
        <v>0</v>
      </c>
      <c r="K191" s="197" t="s">
        <v>21</v>
      </c>
      <c r="L191" s="62"/>
      <c r="M191" s="202" t="s">
        <v>21</v>
      </c>
      <c r="N191" s="217" t="s">
        <v>42</v>
      </c>
      <c r="O191" s="43"/>
      <c r="P191" s="218">
        <f>O191*H191</f>
        <v>0</v>
      </c>
      <c r="Q191" s="218">
        <v>0</v>
      </c>
      <c r="R191" s="218">
        <f>Q191*H191</f>
        <v>0</v>
      </c>
      <c r="S191" s="218">
        <v>0</v>
      </c>
      <c r="T191" s="219">
        <f>S191*H191</f>
        <v>0</v>
      </c>
      <c r="AR191" s="25" t="s">
        <v>146</v>
      </c>
      <c r="AT191" s="25" t="s">
        <v>142</v>
      </c>
      <c r="AU191" s="25" t="s">
        <v>140</v>
      </c>
      <c r="AY191" s="25" t="s">
        <v>141</v>
      </c>
      <c r="BE191" s="207">
        <f>IF(N191="základní",J191,0)</f>
        <v>0</v>
      </c>
      <c r="BF191" s="207">
        <f>IF(N191="snížená",J191,0)</f>
        <v>0</v>
      </c>
      <c r="BG191" s="207">
        <f>IF(N191="zákl. přenesená",J191,0)</f>
        <v>0</v>
      </c>
      <c r="BH191" s="207">
        <f>IF(N191="sníž. přenesená",J191,0)</f>
        <v>0</v>
      </c>
      <c r="BI191" s="207">
        <f>IF(N191="nulová",J191,0)</f>
        <v>0</v>
      </c>
      <c r="BJ191" s="25" t="s">
        <v>78</v>
      </c>
      <c r="BK191" s="207">
        <f>ROUND(I191*H191,2)</f>
        <v>0</v>
      </c>
      <c r="BL191" s="25" t="s">
        <v>146</v>
      </c>
      <c r="BM191" s="25" t="s">
        <v>1193</v>
      </c>
    </row>
    <row r="192" spans="2:65" s="10" customFormat="1" ht="22.35" customHeight="1">
      <c r="B192" s="181"/>
      <c r="C192" s="182"/>
      <c r="D192" s="183" t="s">
        <v>70</v>
      </c>
      <c r="E192" s="215" t="s">
        <v>1126</v>
      </c>
      <c r="F192" s="215" t="s">
        <v>1127</v>
      </c>
      <c r="G192" s="182"/>
      <c r="H192" s="182"/>
      <c r="I192" s="185"/>
      <c r="J192" s="216">
        <f>BK192</f>
        <v>0</v>
      </c>
      <c r="K192" s="182"/>
      <c r="L192" s="187"/>
      <c r="M192" s="188"/>
      <c r="N192" s="189"/>
      <c r="O192" s="189"/>
      <c r="P192" s="190">
        <f>SUM(P193:P200)</f>
        <v>0</v>
      </c>
      <c r="Q192" s="189"/>
      <c r="R192" s="190">
        <f>SUM(R193:R200)</f>
        <v>0</v>
      </c>
      <c r="S192" s="189"/>
      <c r="T192" s="191">
        <f>SUM(T193:T200)</f>
        <v>0</v>
      </c>
      <c r="AR192" s="192" t="s">
        <v>78</v>
      </c>
      <c r="AT192" s="193" t="s">
        <v>70</v>
      </c>
      <c r="AU192" s="193" t="s">
        <v>80</v>
      </c>
      <c r="AY192" s="192" t="s">
        <v>141</v>
      </c>
      <c r="BK192" s="194">
        <f>SUM(BK193:BK200)</f>
        <v>0</v>
      </c>
    </row>
    <row r="193" spans="2:65" s="1" customFormat="1" ht="16.5" customHeight="1">
      <c r="B193" s="42"/>
      <c r="C193" s="195" t="s">
        <v>441</v>
      </c>
      <c r="D193" s="195" t="s">
        <v>142</v>
      </c>
      <c r="E193" s="196" t="s">
        <v>1194</v>
      </c>
      <c r="F193" s="197" t="s">
        <v>1129</v>
      </c>
      <c r="G193" s="198" t="s">
        <v>1079</v>
      </c>
      <c r="H193" s="199">
        <v>2.6</v>
      </c>
      <c r="I193" s="200"/>
      <c r="J193" s="201">
        <f t="shared" ref="J193:J200" si="10">ROUND(I193*H193,2)</f>
        <v>0</v>
      </c>
      <c r="K193" s="197" t="s">
        <v>21</v>
      </c>
      <c r="L193" s="62"/>
      <c r="M193" s="202" t="s">
        <v>21</v>
      </c>
      <c r="N193" s="217" t="s">
        <v>42</v>
      </c>
      <c r="O193" s="43"/>
      <c r="P193" s="218">
        <f t="shared" ref="P193:P200" si="11">O193*H193</f>
        <v>0</v>
      </c>
      <c r="Q193" s="218">
        <v>0</v>
      </c>
      <c r="R193" s="218">
        <f t="shared" ref="R193:R200" si="12">Q193*H193</f>
        <v>0</v>
      </c>
      <c r="S193" s="218">
        <v>0</v>
      </c>
      <c r="T193" s="219">
        <f t="shared" ref="T193:T200" si="13">S193*H193</f>
        <v>0</v>
      </c>
      <c r="AR193" s="25" t="s">
        <v>146</v>
      </c>
      <c r="AT193" s="25" t="s">
        <v>142</v>
      </c>
      <c r="AU193" s="25" t="s">
        <v>140</v>
      </c>
      <c r="AY193" s="25" t="s">
        <v>141</v>
      </c>
      <c r="BE193" s="207">
        <f t="shared" ref="BE193:BE200" si="14">IF(N193="základní",J193,0)</f>
        <v>0</v>
      </c>
      <c r="BF193" s="207">
        <f t="shared" ref="BF193:BF200" si="15">IF(N193="snížená",J193,0)</f>
        <v>0</v>
      </c>
      <c r="BG193" s="207">
        <f t="shared" ref="BG193:BG200" si="16">IF(N193="zákl. přenesená",J193,0)</f>
        <v>0</v>
      </c>
      <c r="BH193" s="207">
        <f t="shared" ref="BH193:BH200" si="17">IF(N193="sníž. přenesená",J193,0)</f>
        <v>0</v>
      </c>
      <c r="BI193" s="207">
        <f t="shared" ref="BI193:BI200" si="18">IF(N193="nulová",J193,0)</f>
        <v>0</v>
      </c>
      <c r="BJ193" s="25" t="s">
        <v>78</v>
      </c>
      <c r="BK193" s="207">
        <f t="shared" ref="BK193:BK200" si="19">ROUND(I193*H193,2)</f>
        <v>0</v>
      </c>
      <c r="BL193" s="25" t="s">
        <v>146</v>
      </c>
      <c r="BM193" s="25" t="s">
        <v>1195</v>
      </c>
    </row>
    <row r="194" spans="2:65" s="1" customFormat="1" ht="16.5" customHeight="1">
      <c r="B194" s="42"/>
      <c r="C194" s="195" t="s">
        <v>445</v>
      </c>
      <c r="D194" s="195" t="s">
        <v>142</v>
      </c>
      <c r="E194" s="196" t="s">
        <v>1131</v>
      </c>
      <c r="F194" s="197" t="s">
        <v>1132</v>
      </c>
      <c r="G194" s="198" t="s">
        <v>1079</v>
      </c>
      <c r="H194" s="199">
        <v>10</v>
      </c>
      <c r="I194" s="200"/>
      <c r="J194" s="201">
        <f t="shared" si="10"/>
        <v>0</v>
      </c>
      <c r="K194" s="197" t="s">
        <v>21</v>
      </c>
      <c r="L194" s="62"/>
      <c r="M194" s="202" t="s">
        <v>21</v>
      </c>
      <c r="N194" s="217" t="s">
        <v>42</v>
      </c>
      <c r="O194" s="43"/>
      <c r="P194" s="218">
        <f t="shared" si="11"/>
        <v>0</v>
      </c>
      <c r="Q194" s="218">
        <v>0</v>
      </c>
      <c r="R194" s="218">
        <f t="shared" si="12"/>
        <v>0</v>
      </c>
      <c r="S194" s="218">
        <v>0</v>
      </c>
      <c r="T194" s="219">
        <f t="shared" si="13"/>
        <v>0</v>
      </c>
      <c r="AR194" s="25" t="s">
        <v>146</v>
      </c>
      <c r="AT194" s="25" t="s">
        <v>142</v>
      </c>
      <c r="AU194" s="25" t="s">
        <v>140</v>
      </c>
      <c r="AY194" s="25" t="s">
        <v>141</v>
      </c>
      <c r="BE194" s="207">
        <f t="shared" si="14"/>
        <v>0</v>
      </c>
      <c r="BF194" s="207">
        <f t="shared" si="15"/>
        <v>0</v>
      </c>
      <c r="BG194" s="207">
        <f t="shared" si="16"/>
        <v>0</v>
      </c>
      <c r="BH194" s="207">
        <f t="shared" si="17"/>
        <v>0</v>
      </c>
      <c r="BI194" s="207">
        <f t="shared" si="18"/>
        <v>0</v>
      </c>
      <c r="BJ194" s="25" t="s">
        <v>78</v>
      </c>
      <c r="BK194" s="207">
        <f t="shared" si="19"/>
        <v>0</v>
      </c>
      <c r="BL194" s="25" t="s">
        <v>146</v>
      </c>
      <c r="BM194" s="25" t="s">
        <v>1196</v>
      </c>
    </row>
    <row r="195" spans="2:65" s="1" customFormat="1" ht="16.5" customHeight="1">
      <c r="B195" s="42"/>
      <c r="C195" s="195" t="s">
        <v>449</v>
      </c>
      <c r="D195" s="195" t="s">
        <v>142</v>
      </c>
      <c r="E195" s="196" t="s">
        <v>1197</v>
      </c>
      <c r="F195" s="197" t="s">
        <v>1135</v>
      </c>
      <c r="G195" s="198" t="s">
        <v>1073</v>
      </c>
      <c r="H195" s="199">
        <v>1</v>
      </c>
      <c r="I195" s="200"/>
      <c r="J195" s="201">
        <f t="shared" si="10"/>
        <v>0</v>
      </c>
      <c r="K195" s="197" t="s">
        <v>21</v>
      </c>
      <c r="L195" s="62"/>
      <c r="M195" s="202" t="s">
        <v>21</v>
      </c>
      <c r="N195" s="217" t="s">
        <v>42</v>
      </c>
      <c r="O195" s="43"/>
      <c r="P195" s="218">
        <f t="shared" si="11"/>
        <v>0</v>
      </c>
      <c r="Q195" s="218">
        <v>0</v>
      </c>
      <c r="R195" s="218">
        <f t="shared" si="12"/>
        <v>0</v>
      </c>
      <c r="S195" s="218">
        <v>0</v>
      </c>
      <c r="T195" s="219">
        <f t="shared" si="13"/>
        <v>0</v>
      </c>
      <c r="AR195" s="25" t="s">
        <v>146</v>
      </c>
      <c r="AT195" s="25" t="s">
        <v>142</v>
      </c>
      <c r="AU195" s="25" t="s">
        <v>140</v>
      </c>
      <c r="AY195" s="25" t="s">
        <v>141</v>
      </c>
      <c r="BE195" s="207">
        <f t="shared" si="14"/>
        <v>0</v>
      </c>
      <c r="BF195" s="207">
        <f t="shared" si="15"/>
        <v>0</v>
      </c>
      <c r="BG195" s="207">
        <f t="shared" si="16"/>
        <v>0</v>
      </c>
      <c r="BH195" s="207">
        <f t="shared" si="17"/>
        <v>0</v>
      </c>
      <c r="BI195" s="207">
        <f t="shared" si="18"/>
        <v>0</v>
      </c>
      <c r="BJ195" s="25" t="s">
        <v>78</v>
      </c>
      <c r="BK195" s="207">
        <f t="shared" si="19"/>
        <v>0</v>
      </c>
      <c r="BL195" s="25" t="s">
        <v>146</v>
      </c>
      <c r="BM195" s="25" t="s">
        <v>1198</v>
      </c>
    </row>
    <row r="196" spans="2:65" s="1" customFormat="1" ht="16.5" customHeight="1">
      <c r="B196" s="42"/>
      <c r="C196" s="195" t="s">
        <v>453</v>
      </c>
      <c r="D196" s="195" t="s">
        <v>142</v>
      </c>
      <c r="E196" s="196" t="s">
        <v>1199</v>
      </c>
      <c r="F196" s="197" t="s">
        <v>1138</v>
      </c>
      <c r="G196" s="198" t="s">
        <v>1073</v>
      </c>
      <c r="H196" s="199">
        <v>1</v>
      </c>
      <c r="I196" s="200"/>
      <c r="J196" s="201">
        <f t="shared" si="10"/>
        <v>0</v>
      </c>
      <c r="K196" s="197" t="s">
        <v>21</v>
      </c>
      <c r="L196" s="62"/>
      <c r="M196" s="202" t="s">
        <v>21</v>
      </c>
      <c r="N196" s="217" t="s">
        <v>42</v>
      </c>
      <c r="O196" s="43"/>
      <c r="P196" s="218">
        <f t="shared" si="11"/>
        <v>0</v>
      </c>
      <c r="Q196" s="218">
        <v>0</v>
      </c>
      <c r="R196" s="218">
        <f t="shared" si="12"/>
        <v>0</v>
      </c>
      <c r="S196" s="218">
        <v>0</v>
      </c>
      <c r="T196" s="219">
        <f t="shared" si="13"/>
        <v>0</v>
      </c>
      <c r="AR196" s="25" t="s">
        <v>146</v>
      </c>
      <c r="AT196" s="25" t="s">
        <v>142</v>
      </c>
      <c r="AU196" s="25" t="s">
        <v>140</v>
      </c>
      <c r="AY196" s="25" t="s">
        <v>141</v>
      </c>
      <c r="BE196" s="207">
        <f t="shared" si="14"/>
        <v>0</v>
      </c>
      <c r="BF196" s="207">
        <f t="shared" si="15"/>
        <v>0</v>
      </c>
      <c r="BG196" s="207">
        <f t="shared" si="16"/>
        <v>0</v>
      </c>
      <c r="BH196" s="207">
        <f t="shared" si="17"/>
        <v>0</v>
      </c>
      <c r="BI196" s="207">
        <f t="shared" si="18"/>
        <v>0</v>
      </c>
      <c r="BJ196" s="25" t="s">
        <v>78</v>
      </c>
      <c r="BK196" s="207">
        <f t="shared" si="19"/>
        <v>0</v>
      </c>
      <c r="BL196" s="25" t="s">
        <v>146</v>
      </c>
      <c r="BM196" s="25" t="s">
        <v>1200</v>
      </c>
    </row>
    <row r="197" spans="2:65" s="1" customFormat="1" ht="16.5" customHeight="1">
      <c r="B197" s="42"/>
      <c r="C197" s="195" t="s">
        <v>459</v>
      </c>
      <c r="D197" s="195" t="s">
        <v>142</v>
      </c>
      <c r="E197" s="196" t="s">
        <v>1201</v>
      </c>
      <c r="F197" s="197" t="s">
        <v>1202</v>
      </c>
      <c r="G197" s="198" t="s">
        <v>1203</v>
      </c>
      <c r="H197" s="199">
        <v>4</v>
      </c>
      <c r="I197" s="200"/>
      <c r="J197" s="201">
        <f t="shared" si="10"/>
        <v>0</v>
      </c>
      <c r="K197" s="197" t="s">
        <v>21</v>
      </c>
      <c r="L197" s="62"/>
      <c r="M197" s="202" t="s">
        <v>21</v>
      </c>
      <c r="N197" s="217" t="s">
        <v>42</v>
      </c>
      <c r="O197" s="43"/>
      <c r="P197" s="218">
        <f t="shared" si="11"/>
        <v>0</v>
      </c>
      <c r="Q197" s="218">
        <v>0</v>
      </c>
      <c r="R197" s="218">
        <f t="shared" si="12"/>
        <v>0</v>
      </c>
      <c r="S197" s="218">
        <v>0</v>
      </c>
      <c r="T197" s="219">
        <f t="shared" si="13"/>
        <v>0</v>
      </c>
      <c r="AR197" s="25" t="s">
        <v>146</v>
      </c>
      <c r="AT197" s="25" t="s">
        <v>142</v>
      </c>
      <c r="AU197" s="25" t="s">
        <v>140</v>
      </c>
      <c r="AY197" s="25" t="s">
        <v>141</v>
      </c>
      <c r="BE197" s="207">
        <f t="shared" si="14"/>
        <v>0</v>
      </c>
      <c r="BF197" s="207">
        <f t="shared" si="15"/>
        <v>0</v>
      </c>
      <c r="BG197" s="207">
        <f t="shared" si="16"/>
        <v>0</v>
      </c>
      <c r="BH197" s="207">
        <f t="shared" si="17"/>
        <v>0</v>
      </c>
      <c r="BI197" s="207">
        <f t="shared" si="18"/>
        <v>0</v>
      </c>
      <c r="BJ197" s="25" t="s">
        <v>78</v>
      </c>
      <c r="BK197" s="207">
        <f t="shared" si="19"/>
        <v>0</v>
      </c>
      <c r="BL197" s="25" t="s">
        <v>146</v>
      </c>
      <c r="BM197" s="25" t="s">
        <v>1204</v>
      </c>
    </row>
    <row r="198" spans="2:65" s="1" customFormat="1" ht="16.5" customHeight="1">
      <c r="B198" s="42"/>
      <c r="C198" s="195" t="s">
        <v>463</v>
      </c>
      <c r="D198" s="195" t="s">
        <v>142</v>
      </c>
      <c r="E198" s="196" t="s">
        <v>1205</v>
      </c>
      <c r="F198" s="197" t="s">
        <v>1206</v>
      </c>
      <c r="G198" s="198" t="s">
        <v>1203</v>
      </c>
      <c r="H198" s="199">
        <v>12</v>
      </c>
      <c r="I198" s="200"/>
      <c r="J198" s="201">
        <f t="shared" si="10"/>
        <v>0</v>
      </c>
      <c r="K198" s="197" t="s">
        <v>21</v>
      </c>
      <c r="L198" s="62"/>
      <c r="M198" s="202" t="s">
        <v>21</v>
      </c>
      <c r="N198" s="217" t="s">
        <v>42</v>
      </c>
      <c r="O198" s="43"/>
      <c r="P198" s="218">
        <f t="shared" si="11"/>
        <v>0</v>
      </c>
      <c r="Q198" s="218">
        <v>0</v>
      </c>
      <c r="R198" s="218">
        <f t="shared" si="12"/>
        <v>0</v>
      </c>
      <c r="S198" s="218">
        <v>0</v>
      </c>
      <c r="T198" s="219">
        <f t="shared" si="13"/>
        <v>0</v>
      </c>
      <c r="AR198" s="25" t="s">
        <v>146</v>
      </c>
      <c r="AT198" s="25" t="s">
        <v>142</v>
      </c>
      <c r="AU198" s="25" t="s">
        <v>140</v>
      </c>
      <c r="AY198" s="25" t="s">
        <v>141</v>
      </c>
      <c r="BE198" s="207">
        <f t="shared" si="14"/>
        <v>0</v>
      </c>
      <c r="BF198" s="207">
        <f t="shared" si="15"/>
        <v>0</v>
      </c>
      <c r="BG198" s="207">
        <f t="shared" si="16"/>
        <v>0</v>
      </c>
      <c r="BH198" s="207">
        <f t="shared" si="17"/>
        <v>0</v>
      </c>
      <c r="BI198" s="207">
        <f t="shared" si="18"/>
        <v>0</v>
      </c>
      <c r="BJ198" s="25" t="s">
        <v>78</v>
      </c>
      <c r="BK198" s="207">
        <f t="shared" si="19"/>
        <v>0</v>
      </c>
      <c r="BL198" s="25" t="s">
        <v>146</v>
      </c>
      <c r="BM198" s="25" t="s">
        <v>1207</v>
      </c>
    </row>
    <row r="199" spans="2:65" s="1" customFormat="1" ht="16.5" customHeight="1">
      <c r="B199" s="42"/>
      <c r="C199" s="195" t="s">
        <v>468</v>
      </c>
      <c r="D199" s="195" t="s">
        <v>142</v>
      </c>
      <c r="E199" s="196" t="s">
        <v>1140</v>
      </c>
      <c r="F199" s="197" t="s">
        <v>1141</v>
      </c>
      <c r="G199" s="198" t="s">
        <v>1073</v>
      </c>
      <c r="H199" s="199">
        <v>1</v>
      </c>
      <c r="I199" s="200"/>
      <c r="J199" s="201">
        <f t="shared" si="10"/>
        <v>0</v>
      </c>
      <c r="K199" s="197" t="s">
        <v>21</v>
      </c>
      <c r="L199" s="62"/>
      <c r="M199" s="202" t="s">
        <v>21</v>
      </c>
      <c r="N199" s="217" t="s">
        <v>42</v>
      </c>
      <c r="O199" s="43"/>
      <c r="P199" s="218">
        <f t="shared" si="11"/>
        <v>0</v>
      </c>
      <c r="Q199" s="218">
        <v>0</v>
      </c>
      <c r="R199" s="218">
        <f t="shared" si="12"/>
        <v>0</v>
      </c>
      <c r="S199" s="218">
        <v>0</v>
      </c>
      <c r="T199" s="219">
        <f t="shared" si="13"/>
        <v>0</v>
      </c>
      <c r="AR199" s="25" t="s">
        <v>146</v>
      </c>
      <c r="AT199" s="25" t="s">
        <v>142</v>
      </c>
      <c r="AU199" s="25" t="s">
        <v>140</v>
      </c>
      <c r="AY199" s="25" t="s">
        <v>141</v>
      </c>
      <c r="BE199" s="207">
        <f t="shared" si="14"/>
        <v>0</v>
      </c>
      <c r="BF199" s="207">
        <f t="shared" si="15"/>
        <v>0</v>
      </c>
      <c r="BG199" s="207">
        <f t="shared" si="16"/>
        <v>0</v>
      </c>
      <c r="BH199" s="207">
        <f t="shared" si="17"/>
        <v>0</v>
      </c>
      <c r="BI199" s="207">
        <f t="shared" si="18"/>
        <v>0</v>
      </c>
      <c r="BJ199" s="25" t="s">
        <v>78</v>
      </c>
      <c r="BK199" s="207">
        <f t="shared" si="19"/>
        <v>0</v>
      </c>
      <c r="BL199" s="25" t="s">
        <v>146</v>
      </c>
      <c r="BM199" s="25" t="s">
        <v>1208</v>
      </c>
    </row>
    <row r="200" spans="2:65" s="1" customFormat="1" ht="16.5" customHeight="1">
      <c r="B200" s="42"/>
      <c r="C200" s="195" t="s">
        <v>473</v>
      </c>
      <c r="D200" s="195" t="s">
        <v>142</v>
      </c>
      <c r="E200" s="196" t="s">
        <v>1209</v>
      </c>
      <c r="F200" s="197" t="s">
        <v>1144</v>
      </c>
      <c r="G200" s="198" t="s">
        <v>1073</v>
      </c>
      <c r="H200" s="199">
        <v>1</v>
      </c>
      <c r="I200" s="200"/>
      <c r="J200" s="201">
        <f t="shared" si="10"/>
        <v>0</v>
      </c>
      <c r="K200" s="197" t="s">
        <v>21</v>
      </c>
      <c r="L200" s="62"/>
      <c r="M200" s="202" t="s">
        <v>21</v>
      </c>
      <c r="N200" s="217" t="s">
        <v>42</v>
      </c>
      <c r="O200" s="43"/>
      <c r="P200" s="218">
        <f t="shared" si="11"/>
        <v>0</v>
      </c>
      <c r="Q200" s="218">
        <v>0</v>
      </c>
      <c r="R200" s="218">
        <f t="shared" si="12"/>
        <v>0</v>
      </c>
      <c r="S200" s="218">
        <v>0</v>
      </c>
      <c r="T200" s="219">
        <f t="shared" si="13"/>
        <v>0</v>
      </c>
      <c r="AR200" s="25" t="s">
        <v>146</v>
      </c>
      <c r="AT200" s="25" t="s">
        <v>142</v>
      </c>
      <c r="AU200" s="25" t="s">
        <v>140</v>
      </c>
      <c r="AY200" s="25" t="s">
        <v>141</v>
      </c>
      <c r="BE200" s="207">
        <f t="shared" si="14"/>
        <v>0</v>
      </c>
      <c r="BF200" s="207">
        <f t="shared" si="15"/>
        <v>0</v>
      </c>
      <c r="BG200" s="207">
        <f t="shared" si="16"/>
        <v>0</v>
      </c>
      <c r="BH200" s="207">
        <f t="shared" si="17"/>
        <v>0</v>
      </c>
      <c r="BI200" s="207">
        <f t="shared" si="18"/>
        <v>0</v>
      </c>
      <c r="BJ200" s="25" t="s">
        <v>78</v>
      </c>
      <c r="BK200" s="207">
        <f t="shared" si="19"/>
        <v>0</v>
      </c>
      <c r="BL200" s="25" t="s">
        <v>146</v>
      </c>
      <c r="BM200" s="25" t="s">
        <v>1210</v>
      </c>
    </row>
    <row r="201" spans="2:65" s="10" customFormat="1" ht="29.85" customHeight="1">
      <c r="B201" s="181"/>
      <c r="C201" s="182"/>
      <c r="D201" s="183" t="s">
        <v>70</v>
      </c>
      <c r="E201" s="215" t="s">
        <v>1211</v>
      </c>
      <c r="F201" s="215" t="s">
        <v>1212</v>
      </c>
      <c r="G201" s="182"/>
      <c r="H201" s="182"/>
      <c r="I201" s="185"/>
      <c r="J201" s="216">
        <f>BK201</f>
        <v>0</v>
      </c>
      <c r="K201" s="182"/>
      <c r="L201" s="187"/>
      <c r="M201" s="188"/>
      <c r="N201" s="189"/>
      <c r="O201" s="189"/>
      <c r="P201" s="190">
        <f>P202+P204+P206+P208+P213+P215+P221+P227+P234+P238+P248+P251+P254</f>
        <v>0</v>
      </c>
      <c r="Q201" s="189"/>
      <c r="R201" s="190">
        <f>R202+R204+R206+R208+R213+R215+R221+R227+R234+R238+R248+R251+R254</f>
        <v>0</v>
      </c>
      <c r="S201" s="189"/>
      <c r="T201" s="191">
        <f>T202+T204+T206+T208+T213+T215+T221+T227+T234+T238+T248+T251+T254</f>
        <v>0</v>
      </c>
      <c r="AR201" s="192" t="s">
        <v>78</v>
      </c>
      <c r="AT201" s="193" t="s">
        <v>70</v>
      </c>
      <c r="AU201" s="193" t="s">
        <v>78</v>
      </c>
      <c r="AY201" s="192" t="s">
        <v>141</v>
      </c>
      <c r="BK201" s="194">
        <f>BK202+BK204+BK206+BK208+BK213+BK215+BK221+BK227+BK234+BK238+BK248+BK251+BK254</f>
        <v>0</v>
      </c>
    </row>
    <row r="202" spans="2:65" s="10" customFormat="1" ht="14.85" customHeight="1">
      <c r="B202" s="181"/>
      <c r="C202" s="182"/>
      <c r="D202" s="183" t="s">
        <v>70</v>
      </c>
      <c r="E202" s="215" t="s">
        <v>1213</v>
      </c>
      <c r="F202" s="215" t="s">
        <v>1214</v>
      </c>
      <c r="G202" s="182"/>
      <c r="H202" s="182"/>
      <c r="I202" s="185"/>
      <c r="J202" s="216">
        <f>BK202</f>
        <v>0</v>
      </c>
      <c r="K202" s="182"/>
      <c r="L202" s="187"/>
      <c r="M202" s="188"/>
      <c r="N202" s="189"/>
      <c r="O202" s="189"/>
      <c r="P202" s="190">
        <f>P203</f>
        <v>0</v>
      </c>
      <c r="Q202" s="189"/>
      <c r="R202" s="190">
        <f>R203</f>
        <v>0</v>
      </c>
      <c r="S202" s="189"/>
      <c r="T202" s="191">
        <f>T203</f>
        <v>0</v>
      </c>
      <c r="AR202" s="192" t="s">
        <v>78</v>
      </c>
      <c r="AT202" s="193" t="s">
        <v>70</v>
      </c>
      <c r="AU202" s="193" t="s">
        <v>80</v>
      </c>
      <c r="AY202" s="192" t="s">
        <v>141</v>
      </c>
      <c r="BK202" s="194">
        <f>BK203</f>
        <v>0</v>
      </c>
    </row>
    <row r="203" spans="2:65" s="1" customFormat="1" ht="16.5" customHeight="1">
      <c r="B203" s="42"/>
      <c r="C203" s="195" t="s">
        <v>480</v>
      </c>
      <c r="D203" s="195" t="s">
        <v>142</v>
      </c>
      <c r="E203" s="196" t="s">
        <v>1215</v>
      </c>
      <c r="F203" s="197" t="s">
        <v>1216</v>
      </c>
      <c r="G203" s="198" t="s">
        <v>1079</v>
      </c>
      <c r="H203" s="199">
        <v>2</v>
      </c>
      <c r="I203" s="200"/>
      <c r="J203" s="201">
        <f>ROUND(I203*H203,2)</f>
        <v>0</v>
      </c>
      <c r="K203" s="197" t="s">
        <v>21</v>
      </c>
      <c r="L203" s="62"/>
      <c r="M203" s="202" t="s">
        <v>21</v>
      </c>
      <c r="N203" s="217" t="s">
        <v>42</v>
      </c>
      <c r="O203" s="43"/>
      <c r="P203" s="218">
        <f>O203*H203</f>
        <v>0</v>
      </c>
      <c r="Q203" s="218">
        <v>0</v>
      </c>
      <c r="R203" s="218">
        <f>Q203*H203</f>
        <v>0</v>
      </c>
      <c r="S203" s="218">
        <v>0</v>
      </c>
      <c r="T203" s="219">
        <f>S203*H203</f>
        <v>0</v>
      </c>
      <c r="AR203" s="25" t="s">
        <v>146</v>
      </c>
      <c r="AT203" s="25" t="s">
        <v>142</v>
      </c>
      <c r="AU203" s="25" t="s">
        <v>140</v>
      </c>
      <c r="AY203" s="25" t="s">
        <v>141</v>
      </c>
      <c r="BE203" s="207">
        <f>IF(N203="základní",J203,0)</f>
        <v>0</v>
      </c>
      <c r="BF203" s="207">
        <f>IF(N203="snížená",J203,0)</f>
        <v>0</v>
      </c>
      <c r="BG203" s="207">
        <f>IF(N203="zákl. přenesená",J203,0)</f>
        <v>0</v>
      </c>
      <c r="BH203" s="207">
        <f>IF(N203="sníž. přenesená",J203,0)</f>
        <v>0</v>
      </c>
      <c r="BI203" s="207">
        <f>IF(N203="nulová",J203,0)</f>
        <v>0</v>
      </c>
      <c r="BJ203" s="25" t="s">
        <v>78</v>
      </c>
      <c r="BK203" s="207">
        <f>ROUND(I203*H203,2)</f>
        <v>0</v>
      </c>
      <c r="BL203" s="25" t="s">
        <v>146</v>
      </c>
      <c r="BM203" s="25" t="s">
        <v>1217</v>
      </c>
    </row>
    <row r="204" spans="2:65" s="10" customFormat="1" ht="22.35" customHeight="1">
      <c r="B204" s="181"/>
      <c r="C204" s="182"/>
      <c r="D204" s="183" t="s">
        <v>70</v>
      </c>
      <c r="E204" s="215" t="s">
        <v>1218</v>
      </c>
      <c r="F204" s="215" t="s">
        <v>1219</v>
      </c>
      <c r="G204" s="182"/>
      <c r="H204" s="182"/>
      <c r="I204" s="185"/>
      <c r="J204" s="216">
        <f>BK204</f>
        <v>0</v>
      </c>
      <c r="K204" s="182"/>
      <c r="L204" s="187"/>
      <c r="M204" s="188"/>
      <c r="N204" s="189"/>
      <c r="O204" s="189"/>
      <c r="P204" s="190">
        <f>P205</f>
        <v>0</v>
      </c>
      <c r="Q204" s="189"/>
      <c r="R204" s="190">
        <f>R205</f>
        <v>0</v>
      </c>
      <c r="S204" s="189"/>
      <c r="T204" s="191">
        <f>T205</f>
        <v>0</v>
      </c>
      <c r="AR204" s="192" t="s">
        <v>78</v>
      </c>
      <c r="AT204" s="193" t="s">
        <v>70</v>
      </c>
      <c r="AU204" s="193" t="s">
        <v>80</v>
      </c>
      <c r="AY204" s="192" t="s">
        <v>141</v>
      </c>
      <c r="BK204" s="194">
        <f>BK205</f>
        <v>0</v>
      </c>
    </row>
    <row r="205" spans="2:65" s="1" customFormat="1" ht="16.5" customHeight="1">
      <c r="B205" s="42"/>
      <c r="C205" s="195" t="s">
        <v>485</v>
      </c>
      <c r="D205" s="195" t="s">
        <v>142</v>
      </c>
      <c r="E205" s="196" t="s">
        <v>1220</v>
      </c>
      <c r="F205" s="197" t="s">
        <v>1221</v>
      </c>
      <c r="G205" s="198" t="s">
        <v>1079</v>
      </c>
      <c r="H205" s="199">
        <v>2</v>
      </c>
      <c r="I205" s="200"/>
      <c r="J205" s="201">
        <f>ROUND(I205*H205,2)</f>
        <v>0</v>
      </c>
      <c r="K205" s="197" t="s">
        <v>21</v>
      </c>
      <c r="L205" s="62"/>
      <c r="M205" s="202" t="s">
        <v>21</v>
      </c>
      <c r="N205" s="217" t="s">
        <v>42</v>
      </c>
      <c r="O205" s="43"/>
      <c r="P205" s="218">
        <f>O205*H205</f>
        <v>0</v>
      </c>
      <c r="Q205" s="218">
        <v>0</v>
      </c>
      <c r="R205" s="218">
        <f>Q205*H205</f>
        <v>0</v>
      </c>
      <c r="S205" s="218">
        <v>0</v>
      </c>
      <c r="T205" s="219">
        <f>S205*H205</f>
        <v>0</v>
      </c>
      <c r="AR205" s="25" t="s">
        <v>146</v>
      </c>
      <c r="AT205" s="25" t="s">
        <v>142</v>
      </c>
      <c r="AU205" s="25" t="s">
        <v>140</v>
      </c>
      <c r="AY205" s="25" t="s">
        <v>141</v>
      </c>
      <c r="BE205" s="207">
        <f>IF(N205="základní",J205,0)</f>
        <v>0</v>
      </c>
      <c r="BF205" s="207">
        <f>IF(N205="snížená",J205,0)</f>
        <v>0</v>
      </c>
      <c r="BG205" s="207">
        <f>IF(N205="zákl. přenesená",J205,0)</f>
        <v>0</v>
      </c>
      <c r="BH205" s="207">
        <f>IF(N205="sníž. přenesená",J205,0)</f>
        <v>0</v>
      </c>
      <c r="BI205" s="207">
        <f>IF(N205="nulová",J205,0)</f>
        <v>0</v>
      </c>
      <c r="BJ205" s="25" t="s">
        <v>78</v>
      </c>
      <c r="BK205" s="207">
        <f>ROUND(I205*H205,2)</f>
        <v>0</v>
      </c>
      <c r="BL205" s="25" t="s">
        <v>146</v>
      </c>
      <c r="BM205" s="25" t="s">
        <v>1222</v>
      </c>
    </row>
    <row r="206" spans="2:65" s="10" customFormat="1" ht="22.35" customHeight="1">
      <c r="B206" s="181"/>
      <c r="C206" s="182"/>
      <c r="D206" s="183" t="s">
        <v>70</v>
      </c>
      <c r="E206" s="215" t="s">
        <v>1223</v>
      </c>
      <c r="F206" s="215" t="s">
        <v>1224</v>
      </c>
      <c r="G206" s="182"/>
      <c r="H206" s="182"/>
      <c r="I206" s="185"/>
      <c r="J206" s="216">
        <f>BK206</f>
        <v>0</v>
      </c>
      <c r="K206" s="182"/>
      <c r="L206" s="187"/>
      <c r="M206" s="188"/>
      <c r="N206" s="189"/>
      <c r="O206" s="189"/>
      <c r="P206" s="190">
        <f>P207</f>
        <v>0</v>
      </c>
      <c r="Q206" s="189"/>
      <c r="R206" s="190">
        <f>R207</f>
        <v>0</v>
      </c>
      <c r="S206" s="189"/>
      <c r="T206" s="191">
        <f>T207</f>
        <v>0</v>
      </c>
      <c r="AR206" s="192" t="s">
        <v>78</v>
      </c>
      <c r="AT206" s="193" t="s">
        <v>70</v>
      </c>
      <c r="AU206" s="193" t="s">
        <v>80</v>
      </c>
      <c r="AY206" s="192" t="s">
        <v>141</v>
      </c>
      <c r="BK206" s="194">
        <f>BK207</f>
        <v>0</v>
      </c>
    </row>
    <row r="207" spans="2:65" s="1" customFormat="1" ht="16.5" customHeight="1">
      <c r="B207" s="42"/>
      <c r="C207" s="195" t="s">
        <v>489</v>
      </c>
      <c r="D207" s="195" t="s">
        <v>142</v>
      </c>
      <c r="E207" s="196" t="s">
        <v>1225</v>
      </c>
      <c r="F207" s="197" t="s">
        <v>1226</v>
      </c>
      <c r="G207" s="198" t="s">
        <v>1079</v>
      </c>
      <c r="H207" s="199">
        <v>48</v>
      </c>
      <c r="I207" s="200"/>
      <c r="J207" s="201">
        <f>ROUND(I207*H207,2)</f>
        <v>0</v>
      </c>
      <c r="K207" s="197" t="s">
        <v>21</v>
      </c>
      <c r="L207" s="62"/>
      <c r="M207" s="202" t="s">
        <v>21</v>
      </c>
      <c r="N207" s="217" t="s">
        <v>42</v>
      </c>
      <c r="O207" s="43"/>
      <c r="P207" s="218">
        <f>O207*H207</f>
        <v>0</v>
      </c>
      <c r="Q207" s="218">
        <v>0</v>
      </c>
      <c r="R207" s="218">
        <f>Q207*H207</f>
        <v>0</v>
      </c>
      <c r="S207" s="218">
        <v>0</v>
      </c>
      <c r="T207" s="219">
        <f>S207*H207</f>
        <v>0</v>
      </c>
      <c r="AR207" s="25" t="s">
        <v>146</v>
      </c>
      <c r="AT207" s="25" t="s">
        <v>142</v>
      </c>
      <c r="AU207" s="25" t="s">
        <v>140</v>
      </c>
      <c r="AY207" s="25" t="s">
        <v>141</v>
      </c>
      <c r="BE207" s="207">
        <f>IF(N207="základní",J207,0)</f>
        <v>0</v>
      </c>
      <c r="BF207" s="207">
        <f>IF(N207="snížená",J207,0)</f>
        <v>0</v>
      </c>
      <c r="BG207" s="207">
        <f>IF(N207="zákl. přenesená",J207,0)</f>
        <v>0</v>
      </c>
      <c r="BH207" s="207">
        <f>IF(N207="sníž. přenesená",J207,0)</f>
        <v>0</v>
      </c>
      <c r="BI207" s="207">
        <f>IF(N207="nulová",J207,0)</f>
        <v>0</v>
      </c>
      <c r="BJ207" s="25" t="s">
        <v>78</v>
      </c>
      <c r="BK207" s="207">
        <f>ROUND(I207*H207,2)</f>
        <v>0</v>
      </c>
      <c r="BL207" s="25" t="s">
        <v>146</v>
      </c>
      <c r="BM207" s="25" t="s">
        <v>1227</v>
      </c>
    </row>
    <row r="208" spans="2:65" s="10" customFormat="1" ht="22.35" customHeight="1">
      <c r="B208" s="181"/>
      <c r="C208" s="182"/>
      <c r="D208" s="183" t="s">
        <v>70</v>
      </c>
      <c r="E208" s="215" t="s">
        <v>1228</v>
      </c>
      <c r="F208" s="215" t="s">
        <v>1229</v>
      </c>
      <c r="G208" s="182"/>
      <c r="H208" s="182"/>
      <c r="I208" s="185"/>
      <c r="J208" s="216">
        <f>BK208</f>
        <v>0</v>
      </c>
      <c r="K208" s="182"/>
      <c r="L208" s="187"/>
      <c r="M208" s="188"/>
      <c r="N208" s="189"/>
      <c r="O208" s="189"/>
      <c r="P208" s="190">
        <f>SUM(P209:P212)</f>
        <v>0</v>
      </c>
      <c r="Q208" s="189"/>
      <c r="R208" s="190">
        <f>SUM(R209:R212)</f>
        <v>0</v>
      </c>
      <c r="S208" s="189"/>
      <c r="T208" s="191">
        <f>SUM(T209:T212)</f>
        <v>0</v>
      </c>
      <c r="AR208" s="192" t="s">
        <v>78</v>
      </c>
      <c r="AT208" s="193" t="s">
        <v>70</v>
      </c>
      <c r="AU208" s="193" t="s">
        <v>80</v>
      </c>
      <c r="AY208" s="192" t="s">
        <v>141</v>
      </c>
      <c r="BK208" s="194">
        <f>SUM(BK209:BK212)</f>
        <v>0</v>
      </c>
    </row>
    <row r="209" spans="2:65" s="1" customFormat="1" ht="16.5" customHeight="1">
      <c r="B209" s="42"/>
      <c r="C209" s="195" t="s">
        <v>493</v>
      </c>
      <c r="D209" s="195" t="s">
        <v>142</v>
      </c>
      <c r="E209" s="196" t="s">
        <v>1230</v>
      </c>
      <c r="F209" s="197" t="s">
        <v>1231</v>
      </c>
      <c r="G209" s="198" t="s">
        <v>417</v>
      </c>
      <c r="H209" s="199">
        <v>268</v>
      </c>
      <c r="I209" s="200"/>
      <c r="J209" s="201">
        <f>ROUND(I209*H209,2)</f>
        <v>0</v>
      </c>
      <c r="K209" s="197" t="s">
        <v>21</v>
      </c>
      <c r="L209" s="62"/>
      <c r="M209" s="202" t="s">
        <v>21</v>
      </c>
      <c r="N209" s="217" t="s">
        <v>42</v>
      </c>
      <c r="O209" s="43"/>
      <c r="P209" s="218">
        <f>O209*H209</f>
        <v>0</v>
      </c>
      <c r="Q209" s="218">
        <v>0</v>
      </c>
      <c r="R209" s="218">
        <f>Q209*H209</f>
        <v>0</v>
      </c>
      <c r="S209" s="218">
        <v>0</v>
      </c>
      <c r="T209" s="219">
        <f>S209*H209</f>
        <v>0</v>
      </c>
      <c r="AR209" s="25" t="s">
        <v>146</v>
      </c>
      <c r="AT209" s="25" t="s">
        <v>142</v>
      </c>
      <c r="AU209" s="25" t="s">
        <v>140</v>
      </c>
      <c r="AY209" s="25" t="s">
        <v>141</v>
      </c>
      <c r="BE209" s="207">
        <f>IF(N209="základní",J209,0)</f>
        <v>0</v>
      </c>
      <c r="BF209" s="207">
        <f>IF(N209="snížená",J209,0)</f>
        <v>0</v>
      </c>
      <c r="BG209" s="207">
        <f>IF(N209="zákl. přenesená",J209,0)</f>
        <v>0</v>
      </c>
      <c r="BH209" s="207">
        <f>IF(N209="sníž. přenesená",J209,0)</f>
        <v>0</v>
      </c>
      <c r="BI209" s="207">
        <f>IF(N209="nulová",J209,0)</f>
        <v>0</v>
      </c>
      <c r="BJ209" s="25" t="s">
        <v>78</v>
      </c>
      <c r="BK209" s="207">
        <f>ROUND(I209*H209,2)</f>
        <v>0</v>
      </c>
      <c r="BL209" s="25" t="s">
        <v>146</v>
      </c>
      <c r="BM209" s="25" t="s">
        <v>1232</v>
      </c>
    </row>
    <row r="210" spans="2:65" s="1" customFormat="1" ht="16.5" customHeight="1">
      <c r="B210" s="42"/>
      <c r="C210" s="195" t="s">
        <v>498</v>
      </c>
      <c r="D210" s="195" t="s">
        <v>142</v>
      </c>
      <c r="E210" s="196" t="s">
        <v>1233</v>
      </c>
      <c r="F210" s="197" t="s">
        <v>1234</v>
      </c>
      <c r="G210" s="198" t="s">
        <v>417</v>
      </c>
      <c r="H210" s="199">
        <v>185</v>
      </c>
      <c r="I210" s="200"/>
      <c r="J210" s="201">
        <f>ROUND(I210*H210,2)</f>
        <v>0</v>
      </c>
      <c r="K210" s="197" t="s">
        <v>21</v>
      </c>
      <c r="L210" s="62"/>
      <c r="M210" s="202" t="s">
        <v>21</v>
      </c>
      <c r="N210" s="217" t="s">
        <v>42</v>
      </c>
      <c r="O210" s="43"/>
      <c r="P210" s="218">
        <f>O210*H210</f>
        <v>0</v>
      </c>
      <c r="Q210" s="218">
        <v>0</v>
      </c>
      <c r="R210" s="218">
        <f>Q210*H210</f>
        <v>0</v>
      </c>
      <c r="S210" s="218">
        <v>0</v>
      </c>
      <c r="T210" s="219">
        <f>S210*H210</f>
        <v>0</v>
      </c>
      <c r="AR210" s="25" t="s">
        <v>146</v>
      </c>
      <c r="AT210" s="25" t="s">
        <v>142</v>
      </c>
      <c r="AU210" s="25" t="s">
        <v>140</v>
      </c>
      <c r="AY210" s="25" t="s">
        <v>141</v>
      </c>
      <c r="BE210" s="207">
        <f>IF(N210="základní",J210,0)</f>
        <v>0</v>
      </c>
      <c r="BF210" s="207">
        <f>IF(N210="snížená",J210,0)</f>
        <v>0</v>
      </c>
      <c r="BG210" s="207">
        <f>IF(N210="zákl. přenesená",J210,0)</f>
        <v>0</v>
      </c>
      <c r="BH210" s="207">
        <f>IF(N210="sníž. přenesená",J210,0)</f>
        <v>0</v>
      </c>
      <c r="BI210" s="207">
        <f>IF(N210="nulová",J210,0)</f>
        <v>0</v>
      </c>
      <c r="BJ210" s="25" t="s">
        <v>78</v>
      </c>
      <c r="BK210" s="207">
        <f>ROUND(I210*H210,2)</f>
        <v>0</v>
      </c>
      <c r="BL210" s="25" t="s">
        <v>146</v>
      </c>
      <c r="BM210" s="25" t="s">
        <v>1235</v>
      </c>
    </row>
    <row r="211" spans="2:65" s="1" customFormat="1" ht="16.5" customHeight="1">
      <c r="B211" s="42"/>
      <c r="C211" s="195" t="s">
        <v>503</v>
      </c>
      <c r="D211" s="195" t="s">
        <v>142</v>
      </c>
      <c r="E211" s="196" t="s">
        <v>1236</v>
      </c>
      <c r="F211" s="197" t="s">
        <v>1237</v>
      </c>
      <c r="G211" s="198" t="s">
        <v>417</v>
      </c>
      <c r="H211" s="199">
        <v>656</v>
      </c>
      <c r="I211" s="200"/>
      <c r="J211" s="201">
        <f>ROUND(I211*H211,2)</f>
        <v>0</v>
      </c>
      <c r="K211" s="197" t="s">
        <v>21</v>
      </c>
      <c r="L211" s="62"/>
      <c r="M211" s="202" t="s">
        <v>21</v>
      </c>
      <c r="N211" s="217" t="s">
        <v>42</v>
      </c>
      <c r="O211" s="43"/>
      <c r="P211" s="218">
        <f>O211*H211</f>
        <v>0</v>
      </c>
      <c r="Q211" s="218">
        <v>0</v>
      </c>
      <c r="R211" s="218">
        <f>Q211*H211</f>
        <v>0</v>
      </c>
      <c r="S211" s="218">
        <v>0</v>
      </c>
      <c r="T211" s="219">
        <f>S211*H211</f>
        <v>0</v>
      </c>
      <c r="AR211" s="25" t="s">
        <v>146</v>
      </c>
      <c r="AT211" s="25" t="s">
        <v>142</v>
      </c>
      <c r="AU211" s="25" t="s">
        <v>140</v>
      </c>
      <c r="AY211" s="25" t="s">
        <v>141</v>
      </c>
      <c r="BE211" s="207">
        <f>IF(N211="základní",J211,0)</f>
        <v>0</v>
      </c>
      <c r="BF211" s="207">
        <f>IF(N211="snížená",J211,0)</f>
        <v>0</v>
      </c>
      <c r="BG211" s="207">
        <f>IF(N211="zákl. přenesená",J211,0)</f>
        <v>0</v>
      </c>
      <c r="BH211" s="207">
        <f>IF(N211="sníž. přenesená",J211,0)</f>
        <v>0</v>
      </c>
      <c r="BI211" s="207">
        <f>IF(N211="nulová",J211,0)</f>
        <v>0</v>
      </c>
      <c r="BJ211" s="25" t="s">
        <v>78</v>
      </c>
      <c r="BK211" s="207">
        <f>ROUND(I211*H211,2)</f>
        <v>0</v>
      </c>
      <c r="BL211" s="25" t="s">
        <v>146</v>
      </c>
      <c r="BM211" s="25" t="s">
        <v>1238</v>
      </c>
    </row>
    <row r="212" spans="2:65" s="1" customFormat="1" ht="16.5" customHeight="1">
      <c r="B212" s="42"/>
      <c r="C212" s="195" t="s">
        <v>510</v>
      </c>
      <c r="D212" s="195" t="s">
        <v>142</v>
      </c>
      <c r="E212" s="196" t="s">
        <v>1239</v>
      </c>
      <c r="F212" s="197" t="s">
        <v>1240</v>
      </c>
      <c r="G212" s="198" t="s">
        <v>417</v>
      </c>
      <c r="H212" s="199">
        <v>16</v>
      </c>
      <c r="I212" s="200"/>
      <c r="J212" s="201">
        <f>ROUND(I212*H212,2)</f>
        <v>0</v>
      </c>
      <c r="K212" s="197" t="s">
        <v>21</v>
      </c>
      <c r="L212" s="62"/>
      <c r="M212" s="202" t="s">
        <v>21</v>
      </c>
      <c r="N212" s="217" t="s">
        <v>42</v>
      </c>
      <c r="O212" s="43"/>
      <c r="P212" s="218">
        <f>O212*H212</f>
        <v>0</v>
      </c>
      <c r="Q212" s="218">
        <v>0</v>
      </c>
      <c r="R212" s="218">
        <f>Q212*H212</f>
        <v>0</v>
      </c>
      <c r="S212" s="218">
        <v>0</v>
      </c>
      <c r="T212" s="219">
        <f>S212*H212</f>
        <v>0</v>
      </c>
      <c r="AR212" s="25" t="s">
        <v>146</v>
      </c>
      <c r="AT212" s="25" t="s">
        <v>142</v>
      </c>
      <c r="AU212" s="25" t="s">
        <v>140</v>
      </c>
      <c r="AY212" s="25" t="s">
        <v>141</v>
      </c>
      <c r="BE212" s="207">
        <f>IF(N212="základní",J212,0)</f>
        <v>0</v>
      </c>
      <c r="BF212" s="207">
        <f>IF(N212="snížená",J212,0)</f>
        <v>0</v>
      </c>
      <c r="BG212" s="207">
        <f>IF(N212="zákl. přenesená",J212,0)</f>
        <v>0</v>
      </c>
      <c r="BH212" s="207">
        <f>IF(N212="sníž. přenesená",J212,0)</f>
        <v>0</v>
      </c>
      <c r="BI212" s="207">
        <f>IF(N212="nulová",J212,0)</f>
        <v>0</v>
      </c>
      <c r="BJ212" s="25" t="s">
        <v>78</v>
      </c>
      <c r="BK212" s="207">
        <f>ROUND(I212*H212,2)</f>
        <v>0</v>
      </c>
      <c r="BL212" s="25" t="s">
        <v>146</v>
      </c>
      <c r="BM212" s="25" t="s">
        <v>1241</v>
      </c>
    </row>
    <row r="213" spans="2:65" s="10" customFormat="1" ht="22.35" customHeight="1">
      <c r="B213" s="181"/>
      <c r="C213" s="182"/>
      <c r="D213" s="183" t="s">
        <v>70</v>
      </c>
      <c r="E213" s="215" t="s">
        <v>1242</v>
      </c>
      <c r="F213" s="215" t="s">
        <v>1243</v>
      </c>
      <c r="G213" s="182"/>
      <c r="H213" s="182"/>
      <c r="I213" s="185"/>
      <c r="J213" s="216">
        <f>BK213</f>
        <v>0</v>
      </c>
      <c r="K213" s="182"/>
      <c r="L213" s="187"/>
      <c r="M213" s="188"/>
      <c r="N213" s="189"/>
      <c r="O213" s="189"/>
      <c r="P213" s="190">
        <f>P214</f>
        <v>0</v>
      </c>
      <c r="Q213" s="189"/>
      <c r="R213" s="190">
        <f>R214</f>
        <v>0</v>
      </c>
      <c r="S213" s="189"/>
      <c r="T213" s="191">
        <f>T214</f>
        <v>0</v>
      </c>
      <c r="AR213" s="192" t="s">
        <v>78</v>
      </c>
      <c r="AT213" s="193" t="s">
        <v>70</v>
      </c>
      <c r="AU213" s="193" t="s">
        <v>80</v>
      </c>
      <c r="AY213" s="192" t="s">
        <v>141</v>
      </c>
      <c r="BK213" s="194">
        <f>BK214</f>
        <v>0</v>
      </c>
    </row>
    <row r="214" spans="2:65" s="1" customFormat="1" ht="16.5" customHeight="1">
      <c r="B214" s="42"/>
      <c r="C214" s="195" t="s">
        <v>514</v>
      </c>
      <c r="D214" s="195" t="s">
        <v>142</v>
      </c>
      <c r="E214" s="196" t="s">
        <v>1244</v>
      </c>
      <c r="F214" s="197" t="s">
        <v>1245</v>
      </c>
      <c r="G214" s="198" t="s">
        <v>1079</v>
      </c>
      <c r="H214" s="199">
        <v>18</v>
      </c>
      <c r="I214" s="200"/>
      <c r="J214" s="201">
        <f>ROUND(I214*H214,2)</f>
        <v>0</v>
      </c>
      <c r="K214" s="197" t="s">
        <v>21</v>
      </c>
      <c r="L214" s="62"/>
      <c r="M214" s="202" t="s">
        <v>21</v>
      </c>
      <c r="N214" s="217" t="s">
        <v>42</v>
      </c>
      <c r="O214" s="43"/>
      <c r="P214" s="218">
        <f>O214*H214</f>
        <v>0</v>
      </c>
      <c r="Q214" s="218">
        <v>0</v>
      </c>
      <c r="R214" s="218">
        <f>Q214*H214</f>
        <v>0</v>
      </c>
      <c r="S214" s="218">
        <v>0</v>
      </c>
      <c r="T214" s="219">
        <f>S214*H214</f>
        <v>0</v>
      </c>
      <c r="AR214" s="25" t="s">
        <v>146</v>
      </c>
      <c r="AT214" s="25" t="s">
        <v>142</v>
      </c>
      <c r="AU214" s="25" t="s">
        <v>140</v>
      </c>
      <c r="AY214" s="25" t="s">
        <v>141</v>
      </c>
      <c r="BE214" s="207">
        <f>IF(N214="základní",J214,0)</f>
        <v>0</v>
      </c>
      <c r="BF214" s="207">
        <f>IF(N214="snížená",J214,0)</f>
        <v>0</v>
      </c>
      <c r="BG214" s="207">
        <f>IF(N214="zákl. přenesená",J214,0)</f>
        <v>0</v>
      </c>
      <c r="BH214" s="207">
        <f>IF(N214="sníž. přenesená",J214,0)</f>
        <v>0</v>
      </c>
      <c r="BI214" s="207">
        <f>IF(N214="nulová",J214,0)</f>
        <v>0</v>
      </c>
      <c r="BJ214" s="25" t="s">
        <v>78</v>
      </c>
      <c r="BK214" s="207">
        <f>ROUND(I214*H214,2)</f>
        <v>0</v>
      </c>
      <c r="BL214" s="25" t="s">
        <v>146</v>
      </c>
      <c r="BM214" s="25" t="s">
        <v>1246</v>
      </c>
    </row>
    <row r="215" spans="2:65" s="10" customFormat="1" ht="22.35" customHeight="1">
      <c r="B215" s="181"/>
      <c r="C215" s="182"/>
      <c r="D215" s="183" t="s">
        <v>70</v>
      </c>
      <c r="E215" s="215" t="s">
        <v>1247</v>
      </c>
      <c r="F215" s="215" t="s">
        <v>1248</v>
      </c>
      <c r="G215" s="182"/>
      <c r="H215" s="182"/>
      <c r="I215" s="185"/>
      <c r="J215" s="216">
        <f>BK215</f>
        <v>0</v>
      </c>
      <c r="K215" s="182"/>
      <c r="L215" s="187"/>
      <c r="M215" s="188"/>
      <c r="N215" s="189"/>
      <c r="O215" s="189"/>
      <c r="P215" s="190">
        <f>SUM(P216:P220)</f>
        <v>0</v>
      </c>
      <c r="Q215" s="189"/>
      <c r="R215" s="190">
        <f>SUM(R216:R220)</f>
        <v>0</v>
      </c>
      <c r="S215" s="189"/>
      <c r="T215" s="191">
        <f>SUM(T216:T220)</f>
        <v>0</v>
      </c>
      <c r="AR215" s="192" t="s">
        <v>78</v>
      </c>
      <c r="AT215" s="193" t="s">
        <v>70</v>
      </c>
      <c r="AU215" s="193" t="s">
        <v>80</v>
      </c>
      <c r="AY215" s="192" t="s">
        <v>141</v>
      </c>
      <c r="BK215" s="194">
        <f>SUM(BK216:BK220)</f>
        <v>0</v>
      </c>
    </row>
    <row r="216" spans="2:65" s="1" customFormat="1" ht="16.5" customHeight="1">
      <c r="B216" s="42"/>
      <c r="C216" s="195" t="s">
        <v>522</v>
      </c>
      <c r="D216" s="195" t="s">
        <v>142</v>
      </c>
      <c r="E216" s="196" t="s">
        <v>1249</v>
      </c>
      <c r="F216" s="197" t="s">
        <v>1250</v>
      </c>
      <c r="G216" s="198" t="s">
        <v>417</v>
      </c>
      <c r="H216" s="199">
        <v>190</v>
      </c>
      <c r="I216" s="200"/>
      <c r="J216" s="201">
        <f>ROUND(I216*H216,2)</f>
        <v>0</v>
      </c>
      <c r="K216" s="197" t="s">
        <v>21</v>
      </c>
      <c r="L216" s="62"/>
      <c r="M216" s="202" t="s">
        <v>21</v>
      </c>
      <c r="N216" s="217" t="s">
        <v>42</v>
      </c>
      <c r="O216" s="43"/>
      <c r="P216" s="218">
        <f>O216*H216</f>
        <v>0</v>
      </c>
      <c r="Q216" s="218">
        <v>0</v>
      </c>
      <c r="R216" s="218">
        <f>Q216*H216</f>
        <v>0</v>
      </c>
      <c r="S216" s="218">
        <v>0</v>
      </c>
      <c r="T216" s="219">
        <f>S216*H216</f>
        <v>0</v>
      </c>
      <c r="AR216" s="25" t="s">
        <v>146</v>
      </c>
      <c r="AT216" s="25" t="s">
        <v>142</v>
      </c>
      <c r="AU216" s="25" t="s">
        <v>140</v>
      </c>
      <c r="AY216" s="25" t="s">
        <v>141</v>
      </c>
      <c r="BE216" s="207">
        <f>IF(N216="základní",J216,0)</f>
        <v>0</v>
      </c>
      <c r="BF216" s="207">
        <f>IF(N216="snížená",J216,0)</f>
        <v>0</v>
      </c>
      <c r="BG216" s="207">
        <f>IF(N216="zákl. přenesená",J216,0)</f>
        <v>0</v>
      </c>
      <c r="BH216" s="207">
        <f>IF(N216="sníž. přenesená",J216,0)</f>
        <v>0</v>
      </c>
      <c r="BI216" s="207">
        <f>IF(N216="nulová",J216,0)</f>
        <v>0</v>
      </c>
      <c r="BJ216" s="25" t="s">
        <v>78</v>
      </c>
      <c r="BK216" s="207">
        <f>ROUND(I216*H216,2)</f>
        <v>0</v>
      </c>
      <c r="BL216" s="25" t="s">
        <v>146</v>
      </c>
      <c r="BM216" s="25" t="s">
        <v>1251</v>
      </c>
    </row>
    <row r="217" spans="2:65" s="1" customFormat="1" ht="16.5" customHeight="1">
      <c r="B217" s="42"/>
      <c r="C217" s="195" t="s">
        <v>527</v>
      </c>
      <c r="D217" s="195" t="s">
        <v>142</v>
      </c>
      <c r="E217" s="196" t="s">
        <v>1252</v>
      </c>
      <c r="F217" s="197" t="s">
        <v>1253</v>
      </c>
      <c r="G217" s="198" t="s">
        <v>417</v>
      </c>
      <c r="H217" s="199">
        <v>48</v>
      </c>
      <c r="I217" s="200"/>
      <c r="J217" s="201">
        <f>ROUND(I217*H217,2)</f>
        <v>0</v>
      </c>
      <c r="K217" s="197" t="s">
        <v>21</v>
      </c>
      <c r="L217" s="62"/>
      <c r="M217" s="202" t="s">
        <v>21</v>
      </c>
      <c r="N217" s="217" t="s">
        <v>42</v>
      </c>
      <c r="O217" s="43"/>
      <c r="P217" s="218">
        <f>O217*H217</f>
        <v>0</v>
      </c>
      <c r="Q217" s="218">
        <v>0</v>
      </c>
      <c r="R217" s="218">
        <f>Q217*H217</f>
        <v>0</v>
      </c>
      <c r="S217" s="218">
        <v>0</v>
      </c>
      <c r="T217" s="219">
        <f>S217*H217</f>
        <v>0</v>
      </c>
      <c r="AR217" s="25" t="s">
        <v>146</v>
      </c>
      <c r="AT217" s="25" t="s">
        <v>142</v>
      </c>
      <c r="AU217" s="25" t="s">
        <v>140</v>
      </c>
      <c r="AY217" s="25" t="s">
        <v>141</v>
      </c>
      <c r="BE217" s="207">
        <f>IF(N217="základní",J217,0)</f>
        <v>0</v>
      </c>
      <c r="BF217" s="207">
        <f>IF(N217="snížená",J217,0)</f>
        <v>0</v>
      </c>
      <c r="BG217" s="207">
        <f>IF(N217="zákl. přenesená",J217,0)</f>
        <v>0</v>
      </c>
      <c r="BH217" s="207">
        <f>IF(N217="sníž. přenesená",J217,0)</f>
        <v>0</v>
      </c>
      <c r="BI217" s="207">
        <f>IF(N217="nulová",J217,0)</f>
        <v>0</v>
      </c>
      <c r="BJ217" s="25" t="s">
        <v>78</v>
      </c>
      <c r="BK217" s="207">
        <f>ROUND(I217*H217,2)</f>
        <v>0</v>
      </c>
      <c r="BL217" s="25" t="s">
        <v>146</v>
      </c>
      <c r="BM217" s="25" t="s">
        <v>1254</v>
      </c>
    </row>
    <row r="218" spans="2:65" s="1" customFormat="1" ht="16.5" customHeight="1">
      <c r="B218" s="42"/>
      <c r="C218" s="195" t="s">
        <v>532</v>
      </c>
      <c r="D218" s="195" t="s">
        <v>142</v>
      </c>
      <c r="E218" s="196" t="s">
        <v>1255</v>
      </c>
      <c r="F218" s="197" t="s">
        <v>1256</v>
      </c>
      <c r="G218" s="198" t="s">
        <v>417</v>
      </c>
      <c r="H218" s="199">
        <v>30</v>
      </c>
      <c r="I218" s="200"/>
      <c r="J218" s="201">
        <f>ROUND(I218*H218,2)</f>
        <v>0</v>
      </c>
      <c r="K218" s="197" t="s">
        <v>21</v>
      </c>
      <c r="L218" s="62"/>
      <c r="M218" s="202" t="s">
        <v>21</v>
      </c>
      <c r="N218" s="217" t="s">
        <v>42</v>
      </c>
      <c r="O218" s="43"/>
      <c r="P218" s="218">
        <f>O218*H218</f>
        <v>0</v>
      </c>
      <c r="Q218" s="218">
        <v>0</v>
      </c>
      <c r="R218" s="218">
        <f>Q218*H218</f>
        <v>0</v>
      </c>
      <c r="S218" s="218">
        <v>0</v>
      </c>
      <c r="T218" s="219">
        <f>S218*H218</f>
        <v>0</v>
      </c>
      <c r="AR218" s="25" t="s">
        <v>146</v>
      </c>
      <c r="AT218" s="25" t="s">
        <v>142</v>
      </c>
      <c r="AU218" s="25" t="s">
        <v>140</v>
      </c>
      <c r="AY218" s="25" t="s">
        <v>141</v>
      </c>
      <c r="BE218" s="207">
        <f>IF(N218="základní",J218,0)</f>
        <v>0</v>
      </c>
      <c r="BF218" s="207">
        <f>IF(N218="snížená",J218,0)</f>
        <v>0</v>
      </c>
      <c r="BG218" s="207">
        <f>IF(N218="zákl. přenesená",J218,0)</f>
        <v>0</v>
      </c>
      <c r="BH218" s="207">
        <f>IF(N218="sníž. přenesená",J218,0)</f>
        <v>0</v>
      </c>
      <c r="BI218" s="207">
        <f>IF(N218="nulová",J218,0)</f>
        <v>0</v>
      </c>
      <c r="BJ218" s="25" t="s">
        <v>78</v>
      </c>
      <c r="BK218" s="207">
        <f>ROUND(I218*H218,2)</f>
        <v>0</v>
      </c>
      <c r="BL218" s="25" t="s">
        <v>146</v>
      </c>
      <c r="BM218" s="25" t="s">
        <v>1257</v>
      </c>
    </row>
    <row r="219" spans="2:65" s="1" customFormat="1" ht="16.5" customHeight="1">
      <c r="B219" s="42"/>
      <c r="C219" s="195" t="s">
        <v>546</v>
      </c>
      <c r="D219" s="195" t="s">
        <v>142</v>
      </c>
      <c r="E219" s="196" t="s">
        <v>1258</v>
      </c>
      <c r="F219" s="197" t="s">
        <v>1259</v>
      </c>
      <c r="G219" s="198" t="s">
        <v>1079</v>
      </c>
      <c r="H219" s="199">
        <v>68</v>
      </c>
      <c r="I219" s="200"/>
      <c r="J219" s="201">
        <f>ROUND(I219*H219,2)</f>
        <v>0</v>
      </c>
      <c r="K219" s="197" t="s">
        <v>21</v>
      </c>
      <c r="L219" s="62"/>
      <c r="M219" s="202" t="s">
        <v>21</v>
      </c>
      <c r="N219" s="217" t="s">
        <v>42</v>
      </c>
      <c r="O219" s="43"/>
      <c r="P219" s="218">
        <f>O219*H219</f>
        <v>0</v>
      </c>
      <c r="Q219" s="218">
        <v>0</v>
      </c>
      <c r="R219" s="218">
        <f>Q219*H219</f>
        <v>0</v>
      </c>
      <c r="S219" s="218">
        <v>0</v>
      </c>
      <c r="T219" s="219">
        <f>S219*H219</f>
        <v>0</v>
      </c>
      <c r="AR219" s="25" t="s">
        <v>146</v>
      </c>
      <c r="AT219" s="25" t="s">
        <v>142</v>
      </c>
      <c r="AU219" s="25" t="s">
        <v>140</v>
      </c>
      <c r="AY219" s="25" t="s">
        <v>141</v>
      </c>
      <c r="BE219" s="207">
        <f>IF(N219="základní",J219,0)</f>
        <v>0</v>
      </c>
      <c r="BF219" s="207">
        <f>IF(N219="snížená",J219,0)</f>
        <v>0</v>
      </c>
      <c r="BG219" s="207">
        <f>IF(N219="zákl. přenesená",J219,0)</f>
        <v>0</v>
      </c>
      <c r="BH219" s="207">
        <f>IF(N219="sníž. přenesená",J219,0)</f>
        <v>0</v>
      </c>
      <c r="BI219" s="207">
        <f>IF(N219="nulová",J219,0)</f>
        <v>0</v>
      </c>
      <c r="BJ219" s="25" t="s">
        <v>78</v>
      </c>
      <c r="BK219" s="207">
        <f>ROUND(I219*H219,2)</f>
        <v>0</v>
      </c>
      <c r="BL219" s="25" t="s">
        <v>146</v>
      </c>
      <c r="BM219" s="25" t="s">
        <v>1260</v>
      </c>
    </row>
    <row r="220" spans="2:65" s="1" customFormat="1" ht="16.5" customHeight="1">
      <c r="B220" s="42"/>
      <c r="C220" s="195" t="s">
        <v>552</v>
      </c>
      <c r="D220" s="195" t="s">
        <v>142</v>
      </c>
      <c r="E220" s="196" t="s">
        <v>1261</v>
      </c>
      <c r="F220" s="197" t="s">
        <v>1262</v>
      </c>
      <c r="G220" s="198" t="s">
        <v>1079</v>
      </c>
      <c r="H220" s="199">
        <v>40</v>
      </c>
      <c r="I220" s="200"/>
      <c r="J220" s="201">
        <f>ROUND(I220*H220,2)</f>
        <v>0</v>
      </c>
      <c r="K220" s="197" t="s">
        <v>21</v>
      </c>
      <c r="L220" s="62"/>
      <c r="M220" s="202" t="s">
        <v>21</v>
      </c>
      <c r="N220" s="217" t="s">
        <v>42</v>
      </c>
      <c r="O220" s="43"/>
      <c r="P220" s="218">
        <f>O220*H220</f>
        <v>0</v>
      </c>
      <c r="Q220" s="218">
        <v>0</v>
      </c>
      <c r="R220" s="218">
        <f>Q220*H220</f>
        <v>0</v>
      </c>
      <c r="S220" s="218">
        <v>0</v>
      </c>
      <c r="T220" s="219">
        <f>S220*H220</f>
        <v>0</v>
      </c>
      <c r="AR220" s="25" t="s">
        <v>146</v>
      </c>
      <c r="AT220" s="25" t="s">
        <v>142</v>
      </c>
      <c r="AU220" s="25" t="s">
        <v>140</v>
      </c>
      <c r="AY220" s="25" t="s">
        <v>141</v>
      </c>
      <c r="BE220" s="207">
        <f>IF(N220="základní",J220,0)</f>
        <v>0</v>
      </c>
      <c r="BF220" s="207">
        <f>IF(N220="snížená",J220,0)</f>
        <v>0</v>
      </c>
      <c r="BG220" s="207">
        <f>IF(N220="zákl. přenesená",J220,0)</f>
        <v>0</v>
      </c>
      <c r="BH220" s="207">
        <f>IF(N220="sníž. přenesená",J220,0)</f>
        <v>0</v>
      </c>
      <c r="BI220" s="207">
        <f>IF(N220="nulová",J220,0)</f>
        <v>0</v>
      </c>
      <c r="BJ220" s="25" t="s">
        <v>78</v>
      </c>
      <c r="BK220" s="207">
        <f>ROUND(I220*H220,2)</f>
        <v>0</v>
      </c>
      <c r="BL220" s="25" t="s">
        <v>146</v>
      </c>
      <c r="BM220" s="25" t="s">
        <v>1263</v>
      </c>
    </row>
    <row r="221" spans="2:65" s="10" customFormat="1" ht="22.35" customHeight="1">
      <c r="B221" s="181"/>
      <c r="C221" s="182"/>
      <c r="D221" s="183" t="s">
        <v>70</v>
      </c>
      <c r="E221" s="215" t="s">
        <v>1264</v>
      </c>
      <c r="F221" s="215" t="s">
        <v>1265</v>
      </c>
      <c r="G221" s="182"/>
      <c r="H221" s="182"/>
      <c r="I221" s="185"/>
      <c r="J221" s="216">
        <f>BK221</f>
        <v>0</v>
      </c>
      <c r="K221" s="182"/>
      <c r="L221" s="187"/>
      <c r="M221" s="188"/>
      <c r="N221" s="189"/>
      <c r="O221" s="189"/>
      <c r="P221" s="190">
        <f>SUM(P222:P226)</f>
        <v>0</v>
      </c>
      <c r="Q221" s="189"/>
      <c r="R221" s="190">
        <f>SUM(R222:R226)</f>
        <v>0</v>
      </c>
      <c r="S221" s="189"/>
      <c r="T221" s="191">
        <f>SUM(T222:T226)</f>
        <v>0</v>
      </c>
      <c r="AR221" s="192" t="s">
        <v>78</v>
      </c>
      <c r="AT221" s="193" t="s">
        <v>70</v>
      </c>
      <c r="AU221" s="193" t="s">
        <v>80</v>
      </c>
      <c r="AY221" s="192" t="s">
        <v>141</v>
      </c>
      <c r="BK221" s="194">
        <f>SUM(BK222:BK226)</f>
        <v>0</v>
      </c>
    </row>
    <row r="222" spans="2:65" s="1" customFormat="1" ht="16.5" customHeight="1">
      <c r="B222" s="42"/>
      <c r="C222" s="195" t="s">
        <v>556</v>
      </c>
      <c r="D222" s="195" t="s">
        <v>142</v>
      </c>
      <c r="E222" s="196" t="s">
        <v>1266</v>
      </c>
      <c r="F222" s="197" t="s">
        <v>1267</v>
      </c>
      <c r="G222" s="198" t="s">
        <v>417</v>
      </c>
      <c r="H222" s="199">
        <v>260</v>
      </c>
      <c r="I222" s="200"/>
      <c r="J222" s="201">
        <f>ROUND(I222*H222,2)</f>
        <v>0</v>
      </c>
      <c r="K222" s="197" t="s">
        <v>21</v>
      </c>
      <c r="L222" s="62"/>
      <c r="M222" s="202" t="s">
        <v>21</v>
      </c>
      <c r="N222" s="217" t="s">
        <v>42</v>
      </c>
      <c r="O222" s="43"/>
      <c r="P222" s="218">
        <f>O222*H222</f>
        <v>0</v>
      </c>
      <c r="Q222" s="218">
        <v>0</v>
      </c>
      <c r="R222" s="218">
        <f>Q222*H222</f>
        <v>0</v>
      </c>
      <c r="S222" s="218">
        <v>0</v>
      </c>
      <c r="T222" s="219">
        <f>S222*H222</f>
        <v>0</v>
      </c>
      <c r="AR222" s="25" t="s">
        <v>146</v>
      </c>
      <c r="AT222" s="25" t="s">
        <v>142</v>
      </c>
      <c r="AU222" s="25" t="s">
        <v>140</v>
      </c>
      <c r="AY222" s="25" t="s">
        <v>141</v>
      </c>
      <c r="BE222" s="207">
        <f>IF(N222="základní",J222,0)</f>
        <v>0</v>
      </c>
      <c r="BF222" s="207">
        <f>IF(N222="snížená",J222,0)</f>
        <v>0</v>
      </c>
      <c r="BG222" s="207">
        <f>IF(N222="zákl. přenesená",J222,0)</f>
        <v>0</v>
      </c>
      <c r="BH222" s="207">
        <f>IF(N222="sníž. přenesená",J222,0)</f>
        <v>0</v>
      </c>
      <c r="BI222" s="207">
        <f>IF(N222="nulová",J222,0)</f>
        <v>0</v>
      </c>
      <c r="BJ222" s="25" t="s">
        <v>78</v>
      </c>
      <c r="BK222" s="207">
        <f>ROUND(I222*H222,2)</f>
        <v>0</v>
      </c>
      <c r="BL222" s="25" t="s">
        <v>146</v>
      </c>
      <c r="BM222" s="25" t="s">
        <v>1268</v>
      </c>
    </row>
    <row r="223" spans="2:65" s="1" customFormat="1" ht="16.5" customHeight="1">
      <c r="B223" s="42"/>
      <c r="C223" s="195" t="s">
        <v>560</v>
      </c>
      <c r="D223" s="195" t="s">
        <v>142</v>
      </c>
      <c r="E223" s="196" t="s">
        <v>1269</v>
      </c>
      <c r="F223" s="197" t="s">
        <v>1270</v>
      </c>
      <c r="G223" s="198" t="s">
        <v>1079</v>
      </c>
      <c r="H223" s="199">
        <v>38</v>
      </c>
      <c r="I223" s="200"/>
      <c r="J223" s="201">
        <f>ROUND(I223*H223,2)</f>
        <v>0</v>
      </c>
      <c r="K223" s="197" t="s">
        <v>21</v>
      </c>
      <c r="L223" s="62"/>
      <c r="M223" s="202" t="s">
        <v>21</v>
      </c>
      <c r="N223" s="217" t="s">
        <v>42</v>
      </c>
      <c r="O223" s="43"/>
      <c r="P223" s="218">
        <f>O223*H223</f>
        <v>0</v>
      </c>
      <c r="Q223" s="218">
        <v>0</v>
      </c>
      <c r="R223" s="218">
        <f>Q223*H223</f>
        <v>0</v>
      </c>
      <c r="S223" s="218">
        <v>0</v>
      </c>
      <c r="T223" s="219">
        <f>S223*H223</f>
        <v>0</v>
      </c>
      <c r="AR223" s="25" t="s">
        <v>146</v>
      </c>
      <c r="AT223" s="25" t="s">
        <v>142</v>
      </c>
      <c r="AU223" s="25" t="s">
        <v>140</v>
      </c>
      <c r="AY223" s="25" t="s">
        <v>141</v>
      </c>
      <c r="BE223" s="207">
        <f>IF(N223="základní",J223,0)</f>
        <v>0</v>
      </c>
      <c r="BF223" s="207">
        <f>IF(N223="snížená",J223,0)</f>
        <v>0</v>
      </c>
      <c r="BG223" s="207">
        <f>IF(N223="zákl. přenesená",J223,0)</f>
        <v>0</v>
      </c>
      <c r="BH223" s="207">
        <f>IF(N223="sníž. přenesená",J223,0)</f>
        <v>0</v>
      </c>
      <c r="BI223" s="207">
        <f>IF(N223="nulová",J223,0)</f>
        <v>0</v>
      </c>
      <c r="BJ223" s="25" t="s">
        <v>78</v>
      </c>
      <c r="BK223" s="207">
        <f>ROUND(I223*H223,2)</f>
        <v>0</v>
      </c>
      <c r="BL223" s="25" t="s">
        <v>146</v>
      </c>
      <c r="BM223" s="25" t="s">
        <v>1271</v>
      </c>
    </row>
    <row r="224" spans="2:65" s="1" customFormat="1" ht="16.5" customHeight="1">
      <c r="B224" s="42"/>
      <c r="C224" s="195" t="s">
        <v>564</v>
      </c>
      <c r="D224" s="195" t="s">
        <v>142</v>
      </c>
      <c r="E224" s="196" t="s">
        <v>1272</v>
      </c>
      <c r="F224" s="197" t="s">
        <v>1273</v>
      </c>
      <c r="G224" s="198" t="s">
        <v>1079</v>
      </c>
      <c r="H224" s="199">
        <v>6</v>
      </c>
      <c r="I224" s="200"/>
      <c r="J224" s="201">
        <f>ROUND(I224*H224,2)</f>
        <v>0</v>
      </c>
      <c r="K224" s="197" t="s">
        <v>21</v>
      </c>
      <c r="L224" s="62"/>
      <c r="M224" s="202" t="s">
        <v>21</v>
      </c>
      <c r="N224" s="217" t="s">
        <v>42</v>
      </c>
      <c r="O224" s="43"/>
      <c r="P224" s="218">
        <f>O224*H224</f>
        <v>0</v>
      </c>
      <c r="Q224" s="218">
        <v>0</v>
      </c>
      <c r="R224" s="218">
        <f>Q224*H224</f>
        <v>0</v>
      </c>
      <c r="S224" s="218">
        <v>0</v>
      </c>
      <c r="T224" s="219">
        <f>S224*H224</f>
        <v>0</v>
      </c>
      <c r="AR224" s="25" t="s">
        <v>146</v>
      </c>
      <c r="AT224" s="25" t="s">
        <v>142</v>
      </c>
      <c r="AU224" s="25" t="s">
        <v>140</v>
      </c>
      <c r="AY224" s="25" t="s">
        <v>141</v>
      </c>
      <c r="BE224" s="207">
        <f>IF(N224="základní",J224,0)</f>
        <v>0</v>
      </c>
      <c r="BF224" s="207">
        <f>IF(N224="snížená",J224,0)</f>
        <v>0</v>
      </c>
      <c r="BG224" s="207">
        <f>IF(N224="zákl. přenesená",J224,0)</f>
        <v>0</v>
      </c>
      <c r="BH224" s="207">
        <f>IF(N224="sníž. přenesená",J224,0)</f>
        <v>0</v>
      </c>
      <c r="BI224" s="207">
        <f>IF(N224="nulová",J224,0)</f>
        <v>0</v>
      </c>
      <c r="BJ224" s="25" t="s">
        <v>78</v>
      </c>
      <c r="BK224" s="207">
        <f>ROUND(I224*H224,2)</f>
        <v>0</v>
      </c>
      <c r="BL224" s="25" t="s">
        <v>146</v>
      </c>
      <c r="BM224" s="25" t="s">
        <v>1274</v>
      </c>
    </row>
    <row r="225" spans="2:65" s="1" customFormat="1" ht="16.5" customHeight="1">
      <c r="B225" s="42"/>
      <c r="C225" s="195" t="s">
        <v>570</v>
      </c>
      <c r="D225" s="195" t="s">
        <v>142</v>
      </c>
      <c r="E225" s="196" t="s">
        <v>1275</v>
      </c>
      <c r="F225" s="197" t="s">
        <v>1276</v>
      </c>
      <c r="G225" s="198" t="s">
        <v>194</v>
      </c>
      <c r="H225" s="199">
        <v>90</v>
      </c>
      <c r="I225" s="200"/>
      <c r="J225" s="201">
        <f>ROUND(I225*H225,2)</f>
        <v>0</v>
      </c>
      <c r="K225" s="197" t="s">
        <v>21</v>
      </c>
      <c r="L225" s="62"/>
      <c r="M225" s="202" t="s">
        <v>21</v>
      </c>
      <c r="N225" s="217" t="s">
        <v>42</v>
      </c>
      <c r="O225" s="43"/>
      <c r="P225" s="218">
        <f>O225*H225</f>
        <v>0</v>
      </c>
      <c r="Q225" s="218">
        <v>0</v>
      </c>
      <c r="R225" s="218">
        <f>Q225*H225</f>
        <v>0</v>
      </c>
      <c r="S225" s="218">
        <v>0</v>
      </c>
      <c r="T225" s="219">
        <f>S225*H225</f>
        <v>0</v>
      </c>
      <c r="AR225" s="25" t="s">
        <v>146</v>
      </c>
      <c r="AT225" s="25" t="s">
        <v>142</v>
      </c>
      <c r="AU225" s="25" t="s">
        <v>140</v>
      </c>
      <c r="AY225" s="25" t="s">
        <v>141</v>
      </c>
      <c r="BE225" s="207">
        <f>IF(N225="základní",J225,0)</f>
        <v>0</v>
      </c>
      <c r="BF225" s="207">
        <f>IF(N225="snížená",J225,0)</f>
        <v>0</v>
      </c>
      <c r="BG225" s="207">
        <f>IF(N225="zákl. přenesená",J225,0)</f>
        <v>0</v>
      </c>
      <c r="BH225" s="207">
        <f>IF(N225="sníž. přenesená",J225,0)</f>
        <v>0</v>
      </c>
      <c r="BI225" s="207">
        <f>IF(N225="nulová",J225,0)</f>
        <v>0</v>
      </c>
      <c r="BJ225" s="25" t="s">
        <v>78</v>
      </c>
      <c r="BK225" s="207">
        <f>ROUND(I225*H225,2)</f>
        <v>0</v>
      </c>
      <c r="BL225" s="25" t="s">
        <v>146</v>
      </c>
      <c r="BM225" s="25" t="s">
        <v>1277</v>
      </c>
    </row>
    <row r="226" spans="2:65" s="1" customFormat="1" ht="16.5" customHeight="1">
      <c r="B226" s="42"/>
      <c r="C226" s="195" t="s">
        <v>577</v>
      </c>
      <c r="D226" s="195" t="s">
        <v>142</v>
      </c>
      <c r="E226" s="196" t="s">
        <v>1278</v>
      </c>
      <c r="F226" s="197" t="s">
        <v>1279</v>
      </c>
      <c r="G226" s="198" t="s">
        <v>194</v>
      </c>
      <c r="H226" s="199">
        <v>90</v>
      </c>
      <c r="I226" s="200"/>
      <c r="J226" s="201">
        <f>ROUND(I226*H226,2)</f>
        <v>0</v>
      </c>
      <c r="K226" s="197" t="s">
        <v>21</v>
      </c>
      <c r="L226" s="62"/>
      <c r="M226" s="202" t="s">
        <v>21</v>
      </c>
      <c r="N226" s="217" t="s">
        <v>42</v>
      </c>
      <c r="O226" s="43"/>
      <c r="P226" s="218">
        <f>O226*H226</f>
        <v>0</v>
      </c>
      <c r="Q226" s="218">
        <v>0</v>
      </c>
      <c r="R226" s="218">
        <f>Q226*H226</f>
        <v>0</v>
      </c>
      <c r="S226" s="218">
        <v>0</v>
      </c>
      <c r="T226" s="219">
        <f>S226*H226</f>
        <v>0</v>
      </c>
      <c r="AR226" s="25" t="s">
        <v>146</v>
      </c>
      <c r="AT226" s="25" t="s">
        <v>142</v>
      </c>
      <c r="AU226" s="25" t="s">
        <v>140</v>
      </c>
      <c r="AY226" s="25" t="s">
        <v>141</v>
      </c>
      <c r="BE226" s="207">
        <f>IF(N226="základní",J226,0)</f>
        <v>0</v>
      </c>
      <c r="BF226" s="207">
        <f>IF(N226="snížená",J226,0)</f>
        <v>0</v>
      </c>
      <c r="BG226" s="207">
        <f>IF(N226="zákl. přenesená",J226,0)</f>
        <v>0</v>
      </c>
      <c r="BH226" s="207">
        <f>IF(N226="sníž. přenesená",J226,0)</f>
        <v>0</v>
      </c>
      <c r="BI226" s="207">
        <f>IF(N226="nulová",J226,0)</f>
        <v>0</v>
      </c>
      <c r="BJ226" s="25" t="s">
        <v>78</v>
      </c>
      <c r="BK226" s="207">
        <f>ROUND(I226*H226,2)</f>
        <v>0</v>
      </c>
      <c r="BL226" s="25" t="s">
        <v>146</v>
      </c>
      <c r="BM226" s="25" t="s">
        <v>1280</v>
      </c>
    </row>
    <row r="227" spans="2:65" s="10" customFormat="1" ht="22.35" customHeight="1">
      <c r="B227" s="181"/>
      <c r="C227" s="182"/>
      <c r="D227" s="183" t="s">
        <v>70</v>
      </c>
      <c r="E227" s="215" t="s">
        <v>1281</v>
      </c>
      <c r="F227" s="215" t="s">
        <v>1282</v>
      </c>
      <c r="G227" s="182"/>
      <c r="H227" s="182"/>
      <c r="I227" s="185"/>
      <c r="J227" s="216">
        <f>BK227</f>
        <v>0</v>
      </c>
      <c r="K227" s="182"/>
      <c r="L227" s="187"/>
      <c r="M227" s="188"/>
      <c r="N227" s="189"/>
      <c r="O227" s="189"/>
      <c r="P227" s="190">
        <f>SUM(P228:P233)</f>
        <v>0</v>
      </c>
      <c r="Q227" s="189"/>
      <c r="R227" s="190">
        <f>SUM(R228:R233)</f>
        <v>0</v>
      </c>
      <c r="S227" s="189"/>
      <c r="T227" s="191">
        <f>SUM(T228:T233)</f>
        <v>0</v>
      </c>
      <c r="AR227" s="192" t="s">
        <v>78</v>
      </c>
      <c r="AT227" s="193" t="s">
        <v>70</v>
      </c>
      <c r="AU227" s="193" t="s">
        <v>80</v>
      </c>
      <c r="AY227" s="192" t="s">
        <v>141</v>
      </c>
      <c r="BK227" s="194">
        <f>SUM(BK228:BK233)</f>
        <v>0</v>
      </c>
    </row>
    <row r="228" spans="2:65" s="1" customFormat="1" ht="25.5" customHeight="1">
      <c r="B228" s="42"/>
      <c r="C228" s="195" t="s">
        <v>582</v>
      </c>
      <c r="D228" s="195" t="s">
        <v>142</v>
      </c>
      <c r="E228" s="196" t="s">
        <v>1283</v>
      </c>
      <c r="F228" s="197" t="s">
        <v>1284</v>
      </c>
      <c r="G228" s="198" t="s">
        <v>1079</v>
      </c>
      <c r="H228" s="199">
        <v>5</v>
      </c>
      <c r="I228" s="200"/>
      <c r="J228" s="201">
        <f t="shared" ref="J228:J233" si="20">ROUND(I228*H228,2)</f>
        <v>0</v>
      </c>
      <c r="K228" s="197" t="s">
        <v>21</v>
      </c>
      <c r="L228" s="62"/>
      <c r="M228" s="202" t="s">
        <v>21</v>
      </c>
      <c r="N228" s="217" t="s">
        <v>42</v>
      </c>
      <c r="O228" s="43"/>
      <c r="P228" s="218">
        <f t="shared" ref="P228:P233" si="21">O228*H228</f>
        <v>0</v>
      </c>
      <c r="Q228" s="218">
        <v>0</v>
      </c>
      <c r="R228" s="218">
        <f t="shared" ref="R228:R233" si="22">Q228*H228</f>
        <v>0</v>
      </c>
      <c r="S228" s="218">
        <v>0</v>
      </c>
      <c r="T228" s="219">
        <f t="shared" ref="T228:T233" si="23">S228*H228</f>
        <v>0</v>
      </c>
      <c r="AR228" s="25" t="s">
        <v>146</v>
      </c>
      <c r="AT228" s="25" t="s">
        <v>142</v>
      </c>
      <c r="AU228" s="25" t="s">
        <v>140</v>
      </c>
      <c r="AY228" s="25" t="s">
        <v>141</v>
      </c>
      <c r="BE228" s="207">
        <f t="shared" ref="BE228:BE233" si="24">IF(N228="základní",J228,0)</f>
        <v>0</v>
      </c>
      <c r="BF228" s="207">
        <f t="shared" ref="BF228:BF233" si="25">IF(N228="snížená",J228,0)</f>
        <v>0</v>
      </c>
      <c r="BG228" s="207">
        <f t="shared" ref="BG228:BG233" si="26">IF(N228="zákl. přenesená",J228,0)</f>
        <v>0</v>
      </c>
      <c r="BH228" s="207">
        <f t="shared" ref="BH228:BH233" si="27">IF(N228="sníž. přenesená",J228,0)</f>
        <v>0</v>
      </c>
      <c r="BI228" s="207">
        <f t="shared" ref="BI228:BI233" si="28">IF(N228="nulová",J228,0)</f>
        <v>0</v>
      </c>
      <c r="BJ228" s="25" t="s">
        <v>78</v>
      </c>
      <c r="BK228" s="207">
        <f t="shared" ref="BK228:BK233" si="29">ROUND(I228*H228,2)</f>
        <v>0</v>
      </c>
      <c r="BL228" s="25" t="s">
        <v>146</v>
      </c>
      <c r="BM228" s="25" t="s">
        <v>1285</v>
      </c>
    </row>
    <row r="229" spans="2:65" s="1" customFormat="1" ht="25.5" customHeight="1">
      <c r="B229" s="42"/>
      <c r="C229" s="195" t="s">
        <v>146</v>
      </c>
      <c r="D229" s="195" t="s">
        <v>142</v>
      </c>
      <c r="E229" s="196" t="s">
        <v>1286</v>
      </c>
      <c r="F229" s="197" t="s">
        <v>1287</v>
      </c>
      <c r="G229" s="198" t="s">
        <v>1079</v>
      </c>
      <c r="H229" s="199">
        <v>14</v>
      </c>
      <c r="I229" s="200"/>
      <c r="J229" s="201">
        <f t="shared" si="20"/>
        <v>0</v>
      </c>
      <c r="K229" s="197" t="s">
        <v>21</v>
      </c>
      <c r="L229" s="62"/>
      <c r="M229" s="202" t="s">
        <v>21</v>
      </c>
      <c r="N229" s="217" t="s">
        <v>42</v>
      </c>
      <c r="O229" s="43"/>
      <c r="P229" s="218">
        <f t="shared" si="21"/>
        <v>0</v>
      </c>
      <c r="Q229" s="218">
        <v>0</v>
      </c>
      <c r="R229" s="218">
        <f t="shared" si="22"/>
        <v>0</v>
      </c>
      <c r="S229" s="218">
        <v>0</v>
      </c>
      <c r="T229" s="219">
        <f t="shared" si="23"/>
        <v>0</v>
      </c>
      <c r="AR229" s="25" t="s">
        <v>146</v>
      </c>
      <c r="AT229" s="25" t="s">
        <v>142</v>
      </c>
      <c r="AU229" s="25" t="s">
        <v>140</v>
      </c>
      <c r="AY229" s="25" t="s">
        <v>141</v>
      </c>
      <c r="BE229" s="207">
        <f t="shared" si="24"/>
        <v>0</v>
      </c>
      <c r="BF229" s="207">
        <f t="shared" si="25"/>
        <v>0</v>
      </c>
      <c r="BG229" s="207">
        <f t="shared" si="26"/>
        <v>0</v>
      </c>
      <c r="BH229" s="207">
        <f t="shared" si="27"/>
        <v>0</v>
      </c>
      <c r="BI229" s="207">
        <f t="shared" si="28"/>
        <v>0</v>
      </c>
      <c r="BJ229" s="25" t="s">
        <v>78</v>
      </c>
      <c r="BK229" s="207">
        <f t="shared" si="29"/>
        <v>0</v>
      </c>
      <c r="BL229" s="25" t="s">
        <v>146</v>
      </c>
      <c r="BM229" s="25" t="s">
        <v>1288</v>
      </c>
    </row>
    <row r="230" spans="2:65" s="1" customFormat="1" ht="16.5" customHeight="1">
      <c r="B230" s="42"/>
      <c r="C230" s="195" t="s">
        <v>590</v>
      </c>
      <c r="D230" s="195" t="s">
        <v>142</v>
      </c>
      <c r="E230" s="196" t="s">
        <v>1289</v>
      </c>
      <c r="F230" s="197" t="s">
        <v>1290</v>
      </c>
      <c r="G230" s="198" t="s">
        <v>1079</v>
      </c>
      <c r="H230" s="199">
        <v>19</v>
      </c>
      <c r="I230" s="200"/>
      <c r="J230" s="201">
        <f t="shared" si="20"/>
        <v>0</v>
      </c>
      <c r="K230" s="197" t="s">
        <v>21</v>
      </c>
      <c r="L230" s="62"/>
      <c r="M230" s="202" t="s">
        <v>21</v>
      </c>
      <c r="N230" s="217" t="s">
        <v>42</v>
      </c>
      <c r="O230" s="43"/>
      <c r="P230" s="218">
        <f t="shared" si="21"/>
        <v>0</v>
      </c>
      <c r="Q230" s="218">
        <v>0</v>
      </c>
      <c r="R230" s="218">
        <f t="shared" si="22"/>
        <v>0</v>
      </c>
      <c r="S230" s="218">
        <v>0</v>
      </c>
      <c r="T230" s="219">
        <f t="shared" si="23"/>
        <v>0</v>
      </c>
      <c r="AR230" s="25" t="s">
        <v>146</v>
      </c>
      <c r="AT230" s="25" t="s">
        <v>142</v>
      </c>
      <c r="AU230" s="25" t="s">
        <v>140</v>
      </c>
      <c r="AY230" s="25" t="s">
        <v>141</v>
      </c>
      <c r="BE230" s="207">
        <f t="shared" si="24"/>
        <v>0</v>
      </c>
      <c r="BF230" s="207">
        <f t="shared" si="25"/>
        <v>0</v>
      </c>
      <c r="BG230" s="207">
        <f t="shared" si="26"/>
        <v>0</v>
      </c>
      <c r="BH230" s="207">
        <f t="shared" si="27"/>
        <v>0</v>
      </c>
      <c r="BI230" s="207">
        <f t="shared" si="28"/>
        <v>0</v>
      </c>
      <c r="BJ230" s="25" t="s">
        <v>78</v>
      </c>
      <c r="BK230" s="207">
        <f t="shared" si="29"/>
        <v>0</v>
      </c>
      <c r="BL230" s="25" t="s">
        <v>146</v>
      </c>
      <c r="BM230" s="25" t="s">
        <v>1291</v>
      </c>
    </row>
    <row r="231" spans="2:65" s="1" customFormat="1" ht="16.5" customHeight="1">
      <c r="B231" s="42"/>
      <c r="C231" s="195" t="s">
        <v>594</v>
      </c>
      <c r="D231" s="195" t="s">
        <v>142</v>
      </c>
      <c r="E231" s="196" t="s">
        <v>1292</v>
      </c>
      <c r="F231" s="197" t="s">
        <v>1293</v>
      </c>
      <c r="G231" s="198" t="s">
        <v>1079</v>
      </c>
      <c r="H231" s="199">
        <v>5</v>
      </c>
      <c r="I231" s="200"/>
      <c r="J231" s="201">
        <f t="shared" si="20"/>
        <v>0</v>
      </c>
      <c r="K231" s="197" t="s">
        <v>21</v>
      </c>
      <c r="L231" s="62"/>
      <c r="M231" s="202" t="s">
        <v>21</v>
      </c>
      <c r="N231" s="217" t="s">
        <v>42</v>
      </c>
      <c r="O231" s="43"/>
      <c r="P231" s="218">
        <f t="shared" si="21"/>
        <v>0</v>
      </c>
      <c r="Q231" s="218">
        <v>0</v>
      </c>
      <c r="R231" s="218">
        <f t="shared" si="22"/>
        <v>0</v>
      </c>
      <c r="S231" s="218">
        <v>0</v>
      </c>
      <c r="T231" s="219">
        <f t="shared" si="23"/>
        <v>0</v>
      </c>
      <c r="AR231" s="25" t="s">
        <v>146</v>
      </c>
      <c r="AT231" s="25" t="s">
        <v>142</v>
      </c>
      <c r="AU231" s="25" t="s">
        <v>140</v>
      </c>
      <c r="AY231" s="25" t="s">
        <v>141</v>
      </c>
      <c r="BE231" s="207">
        <f t="shared" si="24"/>
        <v>0</v>
      </c>
      <c r="BF231" s="207">
        <f t="shared" si="25"/>
        <v>0</v>
      </c>
      <c r="BG231" s="207">
        <f t="shared" si="26"/>
        <v>0</v>
      </c>
      <c r="BH231" s="207">
        <f t="shared" si="27"/>
        <v>0</v>
      </c>
      <c r="BI231" s="207">
        <f t="shared" si="28"/>
        <v>0</v>
      </c>
      <c r="BJ231" s="25" t="s">
        <v>78</v>
      </c>
      <c r="BK231" s="207">
        <f t="shared" si="29"/>
        <v>0</v>
      </c>
      <c r="BL231" s="25" t="s">
        <v>146</v>
      </c>
      <c r="BM231" s="25" t="s">
        <v>1294</v>
      </c>
    </row>
    <row r="232" spans="2:65" s="1" customFormat="1" ht="16.5" customHeight="1">
      <c r="B232" s="42"/>
      <c r="C232" s="195" t="s">
        <v>600</v>
      </c>
      <c r="D232" s="195" t="s">
        <v>142</v>
      </c>
      <c r="E232" s="196" t="s">
        <v>1295</v>
      </c>
      <c r="F232" s="197" t="s">
        <v>1296</v>
      </c>
      <c r="G232" s="198" t="s">
        <v>1079</v>
      </c>
      <c r="H232" s="199">
        <v>19</v>
      </c>
      <c r="I232" s="200"/>
      <c r="J232" s="201">
        <f t="shared" si="20"/>
        <v>0</v>
      </c>
      <c r="K232" s="197" t="s">
        <v>21</v>
      </c>
      <c r="L232" s="62"/>
      <c r="M232" s="202" t="s">
        <v>21</v>
      </c>
      <c r="N232" s="217" t="s">
        <v>42</v>
      </c>
      <c r="O232" s="43"/>
      <c r="P232" s="218">
        <f t="shared" si="21"/>
        <v>0</v>
      </c>
      <c r="Q232" s="218">
        <v>0</v>
      </c>
      <c r="R232" s="218">
        <f t="shared" si="22"/>
        <v>0</v>
      </c>
      <c r="S232" s="218">
        <v>0</v>
      </c>
      <c r="T232" s="219">
        <f t="shared" si="23"/>
        <v>0</v>
      </c>
      <c r="AR232" s="25" t="s">
        <v>146</v>
      </c>
      <c r="AT232" s="25" t="s">
        <v>142</v>
      </c>
      <c r="AU232" s="25" t="s">
        <v>140</v>
      </c>
      <c r="AY232" s="25" t="s">
        <v>141</v>
      </c>
      <c r="BE232" s="207">
        <f t="shared" si="24"/>
        <v>0</v>
      </c>
      <c r="BF232" s="207">
        <f t="shared" si="25"/>
        <v>0</v>
      </c>
      <c r="BG232" s="207">
        <f t="shared" si="26"/>
        <v>0</v>
      </c>
      <c r="BH232" s="207">
        <f t="shared" si="27"/>
        <v>0</v>
      </c>
      <c r="BI232" s="207">
        <f t="shared" si="28"/>
        <v>0</v>
      </c>
      <c r="BJ232" s="25" t="s">
        <v>78</v>
      </c>
      <c r="BK232" s="207">
        <f t="shared" si="29"/>
        <v>0</v>
      </c>
      <c r="BL232" s="25" t="s">
        <v>146</v>
      </c>
      <c r="BM232" s="25" t="s">
        <v>1297</v>
      </c>
    </row>
    <row r="233" spans="2:65" s="1" customFormat="1" ht="16.5" customHeight="1">
      <c r="B233" s="42"/>
      <c r="C233" s="195" t="s">
        <v>616</v>
      </c>
      <c r="D233" s="195" t="s">
        <v>142</v>
      </c>
      <c r="E233" s="196" t="s">
        <v>1298</v>
      </c>
      <c r="F233" s="197" t="s">
        <v>1299</v>
      </c>
      <c r="G233" s="198" t="s">
        <v>1079</v>
      </c>
      <c r="H233" s="199">
        <v>19</v>
      </c>
      <c r="I233" s="200"/>
      <c r="J233" s="201">
        <f t="shared" si="20"/>
        <v>0</v>
      </c>
      <c r="K233" s="197" t="s">
        <v>21</v>
      </c>
      <c r="L233" s="62"/>
      <c r="M233" s="202" t="s">
        <v>21</v>
      </c>
      <c r="N233" s="217" t="s">
        <v>42</v>
      </c>
      <c r="O233" s="43"/>
      <c r="P233" s="218">
        <f t="shared" si="21"/>
        <v>0</v>
      </c>
      <c r="Q233" s="218">
        <v>0</v>
      </c>
      <c r="R233" s="218">
        <f t="shared" si="22"/>
        <v>0</v>
      </c>
      <c r="S233" s="218">
        <v>0</v>
      </c>
      <c r="T233" s="219">
        <f t="shared" si="23"/>
        <v>0</v>
      </c>
      <c r="AR233" s="25" t="s">
        <v>146</v>
      </c>
      <c r="AT233" s="25" t="s">
        <v>142</v>
      </c>
      <c r="AU233" s="25" t="s">
        <v>140</v>
      </c>
      <c r="AY233" s="25" t="s">
        <v>141</v>
      </c>
      <c r="BE233" s="207">
        <f t="shared" si="24"/>
        <v>0</v>
      </c>
      <c r="BF233" s="207">
        <f t="shared" si="25"/>
        <v>0</v>
      </c>
      <c r="BG233" s="207">
        <f t="shared" si="26"/>
        <v>0</v>
      </c>
      <c r="BH233" s="207">
        <f t="shared" si="27"/>
        <v>0</v>
      </c>
      <c r="BI233" s="207">
        <f t="shared" si="28"/>
        <v>0</v>
      </c>
      <c r="BJ233" s="25" t="s">
        <v>78</v>
      </c>
      <c r="BK233" s="207">
        <f t="shared" si="29"/>
        <v>0</v>
      </c>
      <c r="BL233" s="25" t="s">
        <v>146</v>
      </c>
      <c r="BM233" s="25" t="s">
        <v>1300</v>
      </c>
    </row>
    <row r="234" spans="2:65" s="10" customFormat="1" ht="22.35" customHeight="1">
      <c r="B234" s="181"/>
      <c r="C234" s="182"/>
      <c r="D234" s="183" t="s">
        <v>70</v>
      </c>
      <c r="E234" s="215" t="s">
        <v>1301</v>
      </c>
      <c r="F234" s="215" t="s">
        <v>1302</v>
      </c>
      <c r="G234" s="182"/>
      <c r="H234" s="182"/>
      <c r="I234" s="185"/>
      <c r="J234" s="216">
        <f>BK234</f>
        <v>0</v>
      </c>
      <c r="K234" s="182"/>
      <c r="L234" s="187"/>
      <c r="M234" s="188"/>
      <c r="N234" s="189"/>
      <c r="O234" s="189"/>
      <c r="P234" s="190">
        <f>SUM(P235:P237)</f>
        <v>0</v>
      </c>
      <c r="Q234" s="189"/>
      <c r="R234" s="190">
        <f>SUM(R235:R237)</f>
        <v>0</v>
      </c>
      <c r="S234" s="189"/>
      <c r="T234" s="191">
        <f>SUM(T235:T237)</f>
        <v>0</v>
      </c>
      <c r="AR234" s="192" t="s">
        <v>78</v>
      </c>
      <c r="AT234" s="193" t="s">
        <v>70</v>
      </c>
      <c r="AU234" s="193" t="s">
        <v>80</v>
      </c>
      <c r="AY234" s="192" t="s">
        <v>141</v>
      </c>
      <c r="BK234" s="194">
        <f>SUM(BK235:BK237)</f>
        <v>0</v>
      </c>
    </row>
    <row r="235" spans="2:65" s="1" customFormat="1" ht="16.5" customHeight="1">
      <c r="B235" s="42"/>
      <c r="C235" s="195" t="s">
        <v>621</v>
      </c>
      <c r="D235" s="195" t="s">
        <v>142</v>
      </c>
      <c r="E235" s="196" t="s">
        <v>1303</v>
      </c>
      <c r="F235" s="197" t="s">
        <v>1304</v>
      </c>
      <c r="G235" s="198" t="s">
        <v>1079</v>
      </c>
      <c r="H235" s="199">
        <v>18</v>
      </c>
      <c r="I235" s="200"/>
      <c r="J235" s="201">
        <f>ROUND(I235*H235,2)</f>
        <v>0</v>
      </c>
      <c r="K235" s="197" t="s">
        <v>21</v>
      </c>
      <c r="L235" s="62"/>
      <c r="M235" s="202" t="s">
        <v>21</v>
      </c>
      <c r="N235" s="217" t="s">
        <v>42</v>
      </c>
      <c r="O235" s="43"/>
      <c r="P235" s="218">
        <f>O235*H235</f>
        <v>0</v>
      </c>
      <c r="Q235" s="218">
        <v>0</v>
      </c>
      <c r="R235" s="218">
        <f>Q235*H235</f>
        <v>0</v>
      </c>
      <c r="S235" s="218">
        <v>0</v>
      </c>
      <c r="T235" s="219">
        <f>S235*H235</f>
        <v>0</v>
      </c>
      <c r="AR235" s="25" t="s">
        <v>146</v>
      </c>
      <c r="AT235" s="25" t="s">
        <v>142</v>
      </c>
      <c r="AU235" s="25" t="s">
        <v>140</v>
      </c>
      <c r="AY235" s="25" t="s">
        <v>141</v>
      </c>
      <c r="BE235" s="207">
        <f>IF(N235="základní",J235,0)</f>
        <v>0</v>
      </c>
      <c r="BF235" s="207">
        <f>IF(N235="snížená",J235,0)</f>
        <v>0</v>
      </c>
      <c r="BG235" s="207">
        <f>IF(N235="zákl. přenesená",J235,0)</f>
        <v>0</v>
      </c>
      <c r="BH235" s="207">
        <f>IF(N235="sníž. přenesená",J235,0)</f>
        <v>0</v>
      </c>
      <c r="BI235" s="207">
        <f>IF(N235="nulová",J235,0)</f>
        <v>0</v>
      </c>
      <c r="BJ235" s="25" t="s">
        <v>78</v>
      </c>
      <c r="BK235" s="207">
        <f>ROUND(I235*H235,2)</f>
        <v>0</v>
      </c>
      <c r="BL235" s="25" t="s">
        <v>146</v>
      </c>
      <c r="BM235" s="25" t="s">
        <v>1305</v>
      </c>
    </row>
    <row r="236" spans="2:65" s="1" customFormat="1" ht="16.5" customHeight="1">
      <c r="B236" s="42"/>
      <c r="C236" s="195" t="s">
        <v>625</v>
      </c>
      <c r="D236" s="195" t="s">
        <v>142</v>
      </c>
      <c r="E236" s="196" t="s">
        <v>1306</v>
      </c>
      <c r="F236" s="197" t="s">
        <v>1307</v>
      </c>
      <c r="G236" s="198" t="s">
        <v>1073</v>
      </c>
      <c r="H236" s="199">
        <v>1</v>
      </c>
      <c r="I236" s="200"/>
      <c r="J236" s="201">
        <f>ROUND(I236*H236,2)</f>
        <v>0</v>
      </c>
      <c r="K236" s="197" t="s">
        <v>21</v>
      </c>
      <c r="L236" s="62"/>
      <c r="M236" s="202" t="s">
        <v>21</v>
      </c>
      <c r="N236" s="217" t="s">
        <v>42</v>
      </c>
      <c r="O236" s="43"/>
      <c r="P236" s="218">
        <f>O236*H236</f>
        <v>0</v>
      </c>
      <c r="Q236" s="218">
        <v>0</v>
      </c>
      <c r="R236" s="218">
        <f>Q236*H236</f>
        <v>0</v>
      </c>
      <c r="S236" s="218">
        <v>0</v>
      </c>
      <c r="T236" s="219">
        <f>S236*H236</f>
        <v>0</v>
      </c>
      <c r="AR236" s="25" t="s">
        <v>146</v>
      </c>
      <c r="AT236" s="25" t="s">
        <v>142</v>
      </c>
      <c r="AU236" s="25" t="s">
        <v>140</v>
      </c>
      <c r="AY236" s="25" t="s">
        <v>141</v>
      </c>
      <c r="BE236" s="207">
        <f>IF(N236="základní",J236,0)</f>
        <v>0</v>
      </c>
      <c r="BF236" s="207">
        <f>IF(N236="snížená",J236,0)</f>
        <v>0</v>
      </c>
      <c r="BG236" s="207">
        <f>IF(N236="zákl. přenesená",J236,0)</f>
        <v>0</v>
      </c>
      <c r="BH236" s="207">
        <f>IF(N236="sníž. přenesená",J236,0)</f>
        <v>0</v>
      </c>
      <c r="BI236" s="207">
        <f>IF(N236="nulová",J236,0)</f>
        <v>0</v>
      </c>
      <c r="BJ236" s="25" t="s">
        <v>78</v>
      </c>
      <c r="BK236" s="207">
        <f>ROUND(I236*H236,2)</f>
        <v>0</v>
      </c>
      <c r="BL236" s="25" t="s">
        <v>146</v>
      </c>
      <c r="BM236" s="25" t="s">
        <v>1308</v>
      </c>
    </row>
    <row r="237" spans="2:65" s="1" customFormat="1" ht="16.5" customHeight="1">
      <c r="B237" s="42"/>
      <c r="C237" s="195" t="s">
        <v>629</v>
      </c>
      <c r="D237" s="195" t="s">
        <v>142</v>
      </c>
      <c r="E237" s="196" t="s">
        <v>1309</v>
      </c>
      <c r="F237" s="197" t="s">
        <v>1310</v>
      </c>
      <c r="G237" s="198" t="s">
        <v>1311</v>
      </c>
      <c r="H237" s="199">
        <v>4</v>
      </c>
      <c r="I237" s="200"/>
      <c r="J237" s="201">
        <f>ROUND(I237*H237,2)</f>
        <v>0</v>
      </c>
      <c r="K237" s="197" t="s">
        <v>21</v>
      </c>
      <c r="L237" s="62"/>
      <c r="M237" s="202" t="s">
        <v>21</v>
      </c>
      <c r="N237" s="217" t="s">
        <v>42</v>
      </c>
      <c r="O237" s="43"/>
      <c r="P237" s="218">
        <f>O237*H237</f>
        <v>0</v>
      </c>
      <c r="Q237" s="218">
        <v>0</v>
      </c>
      <c r="R237" s="218">
        <f>Q237*H237</f>
        <v>0</v>
      </c>
      <c r="S237" s="218">
        <v>0</v>
      </c>
      <c r="T237" s="219">
        <f>S237*H237</f>
        <v>0</v>
      </c>
      <c r="AR237" s="25" t="s">
        <v>146</v>
      </c>
      <c r="AT237" s="25" t="s">
        <v>142</v>
      </c>
      <c r="AU237" s="25" t="s">
        <v>140</v>
      </c>
      <c r="AY237" s="25" t="s">
        <v>141</v>
      </c>
      <c r="BE237" s="207">
        <f>IF(N237="základní",J237,0)</f>
        <v>0</v>
      </c>
      <c r="BF237" s="207">
        <f>IF(N237="snížená",J237,0)</f>
        <v>0</v>
      </c>
      <c r="BG237" s="207">
        <f>IF(N237="zákl. přenesená",J237,0)</f>
        <v>0</v>
      </c>
      <c r="BH237" s="207">
        <f>IF(N237="sníž. přenesená",J237,0)</f>
        <v>0</v>
      </c>
      <c r="BI237" s="207">
        <f>IF(N237="nulová",J237,0)</f>
        <v>0</v>
      </c>
      <c r="BJ237" s="25" t="s">
        <v>78</v>
      </c>
      <c r="BK237" s="207">
        <f>ROUND(I237*H237,2)</f>
        <v>0</v>
      </c>
      <c r="BL237" s="25" t="s">
        <v>146</v>
      </c>
      <c r="BM237" s="25" t="s">
        <v>1312</v>
      </c>
    </row>
    <row r="238" spans="2:65" s="10" customFormat="1" ht="22.35" customHeight="1">
      <c r="B238" s="181"/>
      <c r="C238" s="182"/>
      <c r="D238" s="183" t="s">
        <v>70</v>
      </c>
      <c r="E238" s="215" t="s">
        <v>1313</v>
      </c>
      <c r="F238" s="215" t="s">
        <v>1314</v>
      </c>
      <c r="G238" s="182"/>
      <c r="H238" s="182"/>
      <c r="I238" s="185"/>
      <c r="J238" s="216">
        <f>BK238</f>
        <v>0</v>
      </c>
      <c r="K238" s="182"/>
      <c r="L238" s="187"/>
      <c r="M238" s="188"/>
      <c r="N238" s="189"/>
      <c r="O238" s="189"/>
      <c r="P238" s="190">
        <f>SUM(P239:P247)</f>
        <v>0</v>
      </c>
      <c r="Q238" s="189"/>
      <c r="R238" s="190">
        <f>SUM(R239:R247)</f>
        <v>0</v>
      </c>
      <c r="S238" s="189"/>
      <c r="T238" s="191">
        <f>SUM(T239:T247)</f>
        <v>0</v>
      </c>
      <c r="AR238" s="192" t="s">
        <v>78</v>
      </c>
      <c r="AT238" s="193" t="s">
        <v>70</v>
      </c>
      <c r="AU238" s="193" t="s">
        <v>80</v>
      </c>
      <c r="AY238" s="192" t="s">
        <v>141</v>
      </c>
      <c r="BK238" s="194">
        <f>SUM(BK239:BK247)</f>
        <v>0</v>
      </c>
    </row>
    <row r="239" spans="2:65" s="1" customFormat="1" ht="16.5" customHeight="1">
      <c r="B239" s="42"/>
      <c r="C239" s="195" t="s">
        <v>633</v>
      </c>
      <c r="D239" s="195" t="s">
        <v>142</v>
      </c>
      <c r="E239" s="196" t="s">
        <v>1315</v>
      </c>
      <c r="F239" s="197" t="s">
        <v>1316</v>
      </c>
      <c r="G239" s="198" t="s">
        <v>1203</v>
      </c>
      <c r="H239" s="199">
        <v>5</v>
      </c>
      <c r="I239" s="200"/>
      <c r="J239" s="201">
        <f t="shared" ref="J239:J247" si="30">ROUND(I239*H239,2)</f>
        <v>0</v>
      </c>
      <c r="K239" s="197" t="s">
        <v>21</v>
      </c>
      <c r="L239" s="62"/>
      <c r="M239" s="202" t="s">
        <v>21</v>
      </c>
      <c r="N239" s="217" t="s">
        <v>42</v>
      </c>
      <c r="O239" s="43"/>
      <c r="P239" s="218">
        <f t="shared" ref="P239:P247" si="31">O239*H239</f>
        <v>0</v>
      </c>
      <c r="Q239" s="218">
        <v>0</v>
      </c>
      <c r="R239" s="218">
        <f t="shared" ref="R239:R247" si="32">Q239*H239</f>
        <v>0</v>
      </c>
      <c r="S239" s="218">
        <v>0</v>
      </c>
      <c r="T239" s="219">
        <f t="shared" ref="T239:T247" si="33">S239*H239</f>
        <v>0</v>
      </c>
      <c r="AR239" s="25" t="s">
        <v>146</v>
      </c>
      <c r="AT239" s="25" t="s">
        <v>142</v>
      </c>
      <c r="AU239" s="25" t="s">
        <v>140</v>
      </c>
      <c r="AY239" s="25" t="s">
        <v>141</v>
      </c>
      <c r="BE239" s="207">
        <f t="shared" ref="BE239:BE247" si="34">IF(N239="základní",J239,0)</f>
        <v>0</v>
      </c>
      <c r="BF239" s="207">
        <f t="shared" ref="BF239:BF247" si="35">IF(N239="snížená",J239,0)</f>
        <v>0</v>
      </c>
      <c r="BG239" s="207">
        <f t="shared" ref="BG239:BG247" si="36">IF(N239="zákl. přenesená",J239,0)</f>
        <v>0</v>
      </c>
      <c r="BH239" s="207">
        <f t="shared" ref="BH239:BH247" si="37">IF(N239="sníž. přenesená",J239,0)</f>
        <v>0</v>
      </c>
      <c r="BI239" s="207">
        <f t="shared" ref="BI239:BI247" si="38">IF(N239="nulová",J239,0)</f>
        <v>0</v>
      </c>
      <c r="BJ239" s="25" t="s">
        <v>78</v>
      </c>
      <c r="BK239" s="207">
        <f t="shared" ref="BK239:BK247" si="39">ROUND(I239*H239,2)</f>
        <v>0</v>
      </c>
      <c r="BL239" s="25" t="s">
        <v>146</v>
      </c>
      <c r="BM239" s="25" t="s">
        <v>1317</v>
      </c>
    </row>
    <row r="240" spans="2:65" s="1" customFormat="1" ht="16.5" customHeight="1">
      <c r="B240" s="42"/>
      <c r="C240" s="195" t="s">
        <v>637</v>
      </c>
      <c r="D240" s="195" t="s">
        <v>142</v>
      </c>
      <c r="E240" s="196" t="s">
        <v>1318</v>
      </c>
      <c r="F240" s="197" t="s">
        <v>1319</v>
      </c>
      <c r="G240" s="198" t="s">
        <v>1203</v>
      </c>
      <c r="H240" s="199">
        <v>4</v>
      </c>
      <c r="I240" s="200"/>
      <c r="J240" s="201">
        <f t="shared" si="30"/>
        <v>0</v>
      </c>
      <c r="K240" s="197" t="s">
        <v>21</v>
      </c>
      <c r="L240" s="62"/>
      <c r="M240" s="202" t="s">
        <v>21</v>
      </c>
      <c r="N240" s="217" t="s">
        <v>42</v>
      </c>
      <c r="O240" s="43"/>
      <c r="P240" s="218">
        <f t="shared" si="31"/>
        <v>0</v>
      </c>
      <c r="Q240" s="218">
        <v>0</v>
      </c>
      <c r="R240" s="218">
        <f t="shared" si="32"/>
        <v>0</v>
      </c>
      <c r="S240" s="218">
        <v>0</v>
      </c>
      <c r="T240" s="219">
        <f t="shared" si="33"/>
        <v>0</v>
      </c>
      <c r="AR240" s="25" t="s">
        <v>146</v>
      </c>
      <c r="AT240" s="25" t="s">
        <v>142</v>
      </c>
      <c r="AU240" s="25" t="s">
        <v>140</v>
      </c>
      <c r="AY240" s="25" t="s">
        <v>141</v>
      </c>
      <c r="BE240" s="207">
        <f t="shared" si="34"/>
        <v>0</v>
      </c>
      <c r="BF240" s="207">
        <f t="shared" si="35"/>
        <v>0</v>
      </c>
      <c r="BG240" s="207">
        <f t="shared" si="36"/>
        <v>0</v>
      </c>
      <c r="BH240" s="207">
        <f t="shared" si="37"/>
        <v>0</v>
      </c>
      <c r="BI240" s="207">
        <f t="shared" si="38"/>
        <v>0</v>
      </c>
      <c r="BJ240" s="25" t="s">
        <v>78</v>
      </c>
      <c r="BK240" s="207">
        <f t="shared" si="39"/>
        <v>0</v>
      </c>
      <c r="BL240" s="25" t="s">
        <v>146</v>
      </c>
      <c r="BM240" s="25" t="s">
        <v>1320</v>
      </c>
    </row>
    <row r="241" spans="2:65" s="1" customFormat="1" ht="16.5" customHeight="1">
      <c r="B241" s="42"/>
      <c r="C241" s="195" t="s">
        <v>643</v>
      </c>
      <c r="D241" s="195" t="s">
        <v>142</v>
      </c>
      <c r="E241" s="196" t="s">
        <v>1321</v>
      </c>
      <c r="F241" s="197" t="s">
        <v>1322</v>
      </c>
      <c r="G241" s="198" t="s">
        <v>1203</v>
      </c>
      <c r="H241" s="199">
        <v>2</v>
      </c>
      <c r="I241" s="200"/>
      <c r="J241" s="201">
        <f t="shared" si="30"/>
        <v>0</v>
      </c>
      <c r="K241" s="197" t="s">
        <v>21</v>
      </c>
      <c r="L241" s="62"/>
      <c r="M241" s="202" t="s">
        <v>21</v>
      </c>
      <c r="N241" s="217" t="s">
        <v>42</v>
      </c>
      <c r="O241" s="43"/>
      <c r="P241" s="218">
        <f t="shared" si="31"/>
        <v>0</v>
      </c>
      <c r="Q241" s="218">
        <v>0</v>
      </c>
      <c r="R241" s="218">
        <f t="shared" si="32"/>
        <v>0</v>
      </c>
      <c r="S241" s="218">
        <v>0</v>
      </c>
      <c r="T241" s="219">
        <f t="shared" si="33"/>
        <v>0</v>
      </c>
      <c r="AR241" s="25" t="s">
        <v>146</v>
      </c>
      <c r="AT241" s="25" t="s">
        <v>142</v>
      </c>
      <c r="AU241" s="25" t="s">
        <v>140</v>
      </c>
      <c r="AY241" s="25" t="s">
        <v>141</v>
      </c>
      <c r="BE241" s="207">
        <f t="shared" si="34"/>
        <v>0</v>
      </c>
      <c r="BF241" s="207">
        <f t="shared" si="35"/>
        <v>0</v>
      </c>
      <c r="BG241" s="207">
        <f t="shared" si="36"/>
        <v>0</v>
      </c>
      <c r="BH241" s="207">
        <f t="shared" si="37"/>
        <v>0</v>
      </c>
      <c r="BI241" s="207">
        <f t="shared" si="38"/>
        <v>0</v>
      </c>
      <c r="BJ241" s="25" t="s">
        <v>78</v>
      </c>
      <c r="BK241" s="207">
        <f t="shared" si="39"/>
        <v>0</v>
      </c>
      <c r="BL241" s="25" t="s">
        <v>146</v>
      </c>
      <c r="BM241" s="25" t="s">
        <v>1323</v>
      </c>
    </row>
    <row r="242" spans="2:65" s="1" customFormat="1" ht="16.5" customHeight="1">
      <c r="B242" s="42"/>
      <c r="C242" s="195" t="s">
        <v>647</v>
      </c>
      <c r="D242" s="195" t="s">
        <v>142</v>
      </c>
      <c r="E242" s="196" t="s">
        <v>1324</v>
      </c>
      <c r="F242" s="197" t="s">
        <v>1325</v>
      </c>
      <c r="G242" s="198" t="s">
        <v>1203</v>
      </c>
      <c r="H242" s="199">
        <v>32</v>
      </c>
      <c r="I242" s="200"/>
      <c r="J242" s="201">
        <f t="shared" si="30"/>
        <v>0</v>
      </c>
      <c r="K242" s="197" t="s">
        <v>21</v>
      </c>
      <c r="L242" s="62"/>
      <c r="M242" s="202" t="s">
        <v>21</v>
      </c>
      <c r="N242" s="217" t="s">
        <v>42</v>
      </c>
      <c r="O242" s="43"/>
      <c r="P242" s="218">
        <f t="shared" si="31"/>
        <v>0</v>
      </c>
      <c r="Q242" s="218">
        <v>0</v>
      </c>
      <c r="R242" s="218">
        <f t="shared" si="32"/>
        <v>0</v>
      </c>
      <c r="S242" s="218">
        <v>0</v>
      </c>
      <c r="T242" s="219">
        <f t="shared" si="33"/>
        <v>0</v>
      </c>
      <c r="AR242" s="25" t="s">
        <v>146</v>
      </c>
      <c r="AT242" s="25" t="s">
        <v>142</v>
      </c>
      <c r="AU242" s="25" t="s">
        <v>140</v>
      </c>
      <c r="AY242" s="25" t="s">
        <v>141</v>
      </c>
      <c r="BE242" s="207">
        <f t="shared" si="34"/>
        <v>0</v>
      </c>
      <c r="BF242" s="207">
        <f t="shared" si="35"/>
        <v>0</v>
      </c>
      <c r="BG242" s="207">
        <f t="shared" si="36"/>
        <v>0</v>
      </c>
      <c r="BH242" s="207">
        <f t="shared" si="37"/>
        <v>0</v>
      </c>
      <c r="BI242" s="207">
        <f t="shared" si="38"/>
        <v>0</v>
      </c>
      <c r="BJ242" s="25" t="s">
        <v>78</v>
      </c>
      <c r="BK242" s="207">
        <f t="shared" si="39"/>
        <v>0</v>
      </c>
      <c r="BL242" s="25" t="s">
        <v>146</v>
      </c>
      <c r="BM242" s="25" t="s">
        <v>1326</v>
      </c>
    </row>
    <row r="243" spans="2:65" s="1" customFormat="1" ht="16.5" customHeight="1">
      <c r="B243" s="42"/>
      <c r="C243" s="195" t="s">
        <v>653</v>
      </c>
      <c r="D243" s="195" t="s">
        <v>142</v>
      </c>
      <c r="E243" s="196" t="s">
        <v>1327</v>
      </c>
      <c r="F243" s="197" t="s">
        <v>1328</v>
      </c>
      <c r="G243" s="198" t="s">
        <v>1203</v>
      </c>
      <c r="H243" s="199">
        <v>2</v>
      </c>
      <c r="I243" s="200"/>
      <c r="J243" s="201">
        <f t="shared" si="30"/>
        <v>0</v>
      </c>
      <c r="K243" s="197" t="s">
        <v>21</v>
      </c>
      <c r="L243" s="62"/>
      <c r="M243" s="202" t="s">
        <v>21</v>
      </c>
      <c r="N243" s="217" t="s">
        <v>42</v>
      </c>
      <c r="O243" s="43"/>
      <c r="P243" s="218">
        <f t="shared" si="31"/>
        <v>0</v>
      </c>
      <c r="Q243" s="218">
        <v>0</v>
      </c>
      <c r="R243" s="218">
        <f t="shared" si="32"/>
        <v>0</v>
      </c>
      <c r="S243" s="218">
        <v>0</v>
      </c>
      <c r="T243" s="219">
        <f t="shared" si="33"/>
        <v>0</v>
      </c>
      <c r="AR243" s="25" t="s">
        <v>146</v>
      </c>
      <c r="AT243" s="25" t="s">
        <v>142</v>
      </c>
      <c r="AU243" s="25" t="s">
        <v>140</v>
      </c>
      <c r="AY243" s="25" t="s">
        <v>141</v>
      </c>
      <c r="BE243" s="207">
        <f t="shared" si="34"/>
        <v>0</v>
      </c>
      <c r="BF243" s="207">
        <f t="shared" si="35"/>
        <v>0</v>
      </c>
      <c r="BG243" s="207">
        <f t="shared" si="36"/>
        <v>0</v>
      </c>
      <c r="BH243" s="207">
        <f t="shared" si="37"/>
        <v>0</v>
      </c>
      <c r="BI243" s="207">
        <f t="shared" si="38"/>
        <v>0</v>
      </c>
      <c r="BJ243" s="25" t="s">
        <v>78</v>
      </c>
      <c r="BK243" s="207">
        <f t="shared" si="39"/>
        <v>0</v>
      </c>
      <c r="BL243" s="25" t="s">
        <v>146</v>
      </c>
      <c r="BM243" s="25" t="s">
        <v>1329</v>
      </c>
    </row>
    <row r="244" spans="2:65" s="1" customFormat="1" ht="16.5" customHeight="1">
      <c r="B244" s="42"/>
      <c r="C244" s="195" t="s">
        <v>659</v>
      </c>
      <c r="D244" s="195" t="s">
        <v>142</v>
      </c>
      <c r="E244" s="196" t="s">
        <v>1330</v>
      </c>
      <c r="F244" s="197" t="s">
        <v>1331</v>
      </c>
      <c r="G244" s="198" t="s">
        <v>1203</v>
      </c>
      <c r="H244" s="199">
        <v>5</v>
      </c>
      <c r="I244" s="200"/>
      <c r="J244" s="201">
        <f t="shared" si="30"/>
        <v>0</v>
      </c>
      <c r="K244" s="197" t="s">
        <v>21</v>
      </c>
      <c r="L244" s="62"/>
      <c r="M244" s="202" t="s">
        <v>21</v>
      </c>
      <c r="N244" s="217" t="s">
        <v>42</v>
      </c>
      <c r="O244" s="43"/>
      <c r="P244" s="218">
        <f t="shared" si="31"/>
        <v>0</v>
      </c>
      <c r="Q244" s="218">
        <v>0</v>
      </c>
      <c r="R244" s="218">
        <f t="shared" si="32"/>
        <v>0</v>
      </c>
      <c r="S244" s="218">
        <v>0</v>
      </c>
      <c r="T244" s="219">
        <f t="shared" si="33"/>
        <v>0</v>
      </c>
      <c r="AR244" s="25" t="s">
        <v>146</v>
      </c>
      <c r="AT244" s="25" t="s">
        <v>142</v>
      </c>
      <c r="AU244" s="25" t="s">
        <v>140</v>
      </c>
      <c r="AY244" s="25" t="s">
        <v>141</v>
      </c>
      <c r="BE244" s="207">
        <f t="shared" si="34"/>
        <v>0</v>
      </c>
      <c r="BF244" s="207">
        <f t="shared" si="35"/>
        <v>0</v>
      </c>
      <c r="BG244" s="207">
        <f t="shared" si="36"/>
        <v>0</v>
      </c>
      <c r="BH244" s="207">
        <f t="shared" si="37"/>
        <v>0</v>
      </c>
      <c r="BI244" s="207">
        <f t="shared" si="38"/>
        <v>0</v>
      </c>
      <c r="BJ244" s="25" t="s">
        <v>78</v>
      </c>
      <c r="BK244" s="207">
        <f t="shared" si="39"/>
        <v>0</v>
      </c>
      <c r="BL244" s="25" t="s">
        <v>146</v>
      </c>
      <c r="BM244" s="25" t="s">
        <v>1332</v>
      </c>
    </row>
    <row r="245" spans="2:65" s="1" customFormat="1" ht="16.5" customHeight="1">
      <c r="B245" s="42"/>
      <c r="C245" s="195" t="s">
        <v>663</v>
      </c>
      <c r="D245" s="195" t="s">
        <v>142</v>
      </c>
      <c r="E245" s="196" t="s">
        <v>1333</v>
      </c>
      <c r="F245" s="197" t="s">
        <v>1334</v>
      </c>
      <c r="G245" s="198" t="s">
        <v>1203</v>
      </c>
      <c r="H245" s="199">
        <v>5</v>
      </c>
      <c r="I245" s="200"/>
      <c r="J245" s="201">
        <f t="shared" si="30"/>
        <v>0</v>
      </c>
      <c r="K245" s="197" t="s">
        <v>21</v>
      </c>
      <c r="L245" s="62"/>
      <c r="M245" s="202" t="s">
        <v>21</v>
      </c>
      <c r="N245" s="217" t="s">
        <v>42</v>
      </c>
      <c r="O245" s="43"/>
      <c r="P245" s="218">
        <f t="shared" si="31"/>
        <v>0</v>
      </c>
      <c r="Q245" s="218">
        <v>0</v>
      </c>
      <c r="R245" s="218">
        <f t="shared" si="32"/>
        <v>0</v>
      </c>
      <c r="S245" s="218">
        <v>0</v>
      </c>
      <c r="T245" s="219">
        <f t="shared" si="33"/>
        <v>0</v>
      </c>
      <c r="AR245" s="25" t="s">
        <v>146</v>
      </c>
      <c r="AT245" s="25" t="s">
        <v>142</v>
      </c>
      <c r="AU245" s="25" t="s">
        <v>140</v>
      </c>
      <c r="AY245" s="25" t="s">
        <v>141</v>
      </c>
      <c r="BE245" s="207">
        <f t="shared" si="34"/>
        <v>0</v>
      </c>
      <c r="BF245" s="207">
        <f t="shared" si="35"/>
        <v>0</v>
      </c>
      <c r="BG245" s="207">
        <f t="shared" si="36"/>
        <v>0</v>
      </c>
      <c r="BH245" s="207">
        <f t="shared" si="37"/>
        <v>0</v>
      </c>
      <c r="BI245" s="207">
        <f t="shared" si="38"/>
        <v>0</v>
      </c>
      <c r="BJ245" s="25" t="s">
        <v>78</v>
      </c>
      <c r="BK245" s="207">
        <f t="shared" si="39"/>
        <v>0</v>
      </c>
      <c r="BL245" s="25" t="s">
        <v>146</v>
      </c>
      <c r="BM245" s="25" t="s">
        <v>1335</v>
      </c>
    </row>
    <row r="246" spans="2:65" s="1" customFormat="1" ht="16.5" customHeight="1">
      <c r="B246" s="42"/>
      <c r="C246" s="195" t="s">
        <v>667</v>
      </c>
      <c r="D246" s="195" t="s">
        <v>142</v>
      </c>
      <c r="E246" s="196" t="s">
        <v>1336</v>
      </c>
      <c r="F246" s="197" t="s">
        <v>1337</v>
      </c>
      <c r="G246" s="198" t="s">
        <v>1203</v>
      </c>
      <c r="H246" s="199">
        <v>2</v>
      </c>
      <c r="I246" s="200"/>
      <c r="J246" s="201">
        <f t="shared" si="30"/>
        <v>0</v>
      </c>
      <c r="K246" s="197" t="s">
        <v>21</v>
      </c>
      <c r="L246" s="62"/>
      <c r="M246" s="202" t="s">
        <v>21</v>
      </c>
      <c r="N246" s="217" t="s">
        <v>42</v>
      </c>
      <c r="O246" s="43"/>
      <c r="P246" s="218">
        <f t="shared" si="31"/>
        <v>0</v>
      </c>
      <c r="Q246" s="218">
        <v>0</v>
      </c>
      <c r="R246" s="218">
        <f t="shared" si="32"/>
        <v>0</v>
      </c>
      <c r="S246" s="218">
        <v>0</v>
      </c>
      <c r="T246" s="219">
        <f t="shared" si="33"/>
        <v>0</v>
      </c>
      <c r="AR246" s="25" t="s">
        <v>146</v>
      </c>
      <c r="AT246" s="25" t="s">
        <v>142</v>
      </c>
      <c r="AU246" s="25" t="s">
        <v>140</v>
      </c>
      <c r="AY246" s="25" t="s">
        <v>141</v>
      </c>
      <c r="BE246" s="207">
        <f t="shared" si="34"/>
        <v>0</v>
      </c>
      <c r="BF246" s="207">
        <f t="shared" si="35"/>
        <v>0</v>
      </c>
      <c r="BG246" s="207">
        <f t="shared" si="36"/>
        <v>0</v>
      </c>
      <c r="BH246" s="207">
        <f t="shared" si="37"/>
        <v>0</v>
      </c>
      <c r="BI246" s="207">
        <f t="shared" si="38"/>
        <v>0</v>
      </c>
      <c r="BJ246" s="25" t="s">
        <v>78</v>
      </c>
      <c r="BK246" s="207">
        <f t="shared" si="39"/>
        <v>0</v>
      </c>
      <c r="BL246" s="25" t="s">
        <v>146</v>
      </c>
      <c r="BM246" s="25" t="s">
        <v>1338</v>
      </c>
    </row>
    <row r="247" spans="2:65" s="1" customFormat="1" ht="16.5" customHeight="1">
      <c r="B247" s="42"/>
      <c r="C247" s="195" t="s">
        <v>672</v>
      </c>
      <c r="D247" s="195" t="s">
        <v>142</v>
      </c>
      <c r="E247" s="196" t="s">
        <v>1339</v>
      </c>
      <c r="F247" s="197" t="s">
        <v>1340</v>
      </c>
      <c r="G247" s="198" t="s">
        <v>1203</v>
      </c>
      <c r="H247" s="199">
        <v>60</v>
      </c>
      <c r="I247" s="200"/>
      <c r="J247" s="201">
        <f t="shared" si="30"/>
        <v>0</v>
      </c>
      <c r="K247" s="197" t="s">
        <v>21</v>
      </c>
      <c r="L247" s="62"/>
      <c r="M247" s="202" t="s">
        <v>21</v>
      </c>
      <c r="N247" s="217" t="s">
        <v>42</v>
      </c>
      <c r="O247" s="43"/>
      <c r="P247" s="218">
        <f t="shared" si="31"/>
        <v>0</v>
      </c>
      <c r="Q247" s="218">
        <v>0</v>
      </c>
      <c r="R247" s="218">
        <f t="shared" si="32"/>
        <v>0</v>
      </c>
      <c r="S247" s="218">
        <v>0</v>
      </c>
      <c r="T247" s="219">
        <f t="shared" si="33"/>
        <v>0</v>
      </c>
      <c r="AR247" s="25" t="s">
        <v>146</v>
      </c>
      <c r="AT247" s="25" t="s">
        <v>142</v>
      </c>
      <c r="AU247" s="25" t="s">
        <v>140</v>
      </c>
      <c r="AY247" s="25" t="s">
        <v>141</v>
      </c>
      <c r="BE247" s="207">
        <f t="shared" si="34"/>
        <v>0</v>
      </c>
      <c r="BF247" s="207">
        <f t="shared" si="35"/>
        <v>0</v>
      </c>
      <c r="BG247" s="207">
        <f t="shared" si="36"/>
        <v>0</v>
      </c>
      <c r="BH247" s="207">
        <f t="shared" si="37"/>
        <v>0</v>
      </c>
      <c r="BI247" s="207">
        <f t="shared" si="38"/>
        <v>0</v>
      </c>
      <c r="BJ247" s="25" t="s">
        <v>78</v>
      </c>
      <c r="BK247" s="207">
        <f t="shared" si="39"/>
        <v>0</v>
      </c>
      <c r="BL247" s="25" t="s">
        <v>146</v>
      </c>
      <c r="BM247" s="25" t="s">
        <v>1341</v>
      </c>
    </row>
    <row r="248" spans="2:65" s="10" customFormat="1" ht="22.35" customHeight="1">
      <c r="B248" s="181"/>
      <c r="C248" s="182"/>
      <c r="D248" s="183" t="s">
        <v>70</v>
      </c>
      <c r="E248" s="215" t="s">
        <v>1342</v>
      </c>
      <c r="F248" s="215" t="s">
        <v>1343</v>
      </c>
      <c r="G248" s="182"/>
      <c r="H248" s="182"/>
      <c r="I248" s="185"/>
      <c r="J248" s="216">
        <f>BK248</f>
        <v>0</v>
      </c>
      <c r="K248" s="182"/>
      <c r="L248" s="187"/>
      <c r="M248" s="188"/>
      <c r="N248" s="189"/>
      <c r="O248" s="189"/>
      <c r="P248" s="190">
        <f>SUM(P249:P250)</f>
        <v>0</v>
      </c>
      <c r="Q248" s="189"/>
      <c r="R248" s="190">
        <f>SUM(R249:R250)</f>
        <v>0</v>
      </c>
      <c r="S248" s="189"/>
      <c r="T248" s="191">
        <f>SUM(T249:T250)</f>
        <v>0</v>
      </c>
      <c r="AR248" s="192" t="s">
        <v>78</v>
      </c>
      <c r="AT248" s="193" t="s">
        <v>70</v>
      </c>
      <c r="AU248" s="193" t="s">
        <v>80</v>
      </c>
      <c r="AY248" s="192" t="s">
        <v>141</v>
      </c>
      <c r="BK248" s="194">
        <f>SUM(BK249:BK250)</f>
        <v>0</v>
      </c>
    </row>
    <row r="249" spans="2:65" s="1" customFormat="1" ht="16.5" customHeight="1">
      <c r="B249" s="42"/>
      <c r="C249" s="195" t="s">
        <v>676</v>
      </c>
      <c r="D249" s="195" t="s">
        <v>142</v>
      </c>
      <c r="E249" s="196" t="s">
        <v>1344</v>
      </c>
      <c r="F249" s="197" t="s">
        <v>1345</v>
      </c>
      <c r="G249" s="198" t="s">
        <v>1203</v>
      </c>
      <c r="H249" s="199">
        <v>10</v>
      </c>
      <c r="I249" s="200"/>
      <c r="J249" s="201">
        <f>ROUND(I249*H249,2)</f>
        <v>0</v>
      </c>
      <c r="K249" s="197" t="s">
        <v>21</v>
      </c>
      <c r="L249" s="62"/>
      <c r="M249" s="202" t="s">
        <v>21</v>
      </c>
      <c r="N249" s="217" t="s">
        <v>42</v>
      </c>
      <c r="O249" s="43"/>
      <c r="P249" s="218">
        <f>O249*H249</f>
        <v>0</v>
      </c>
      <c r="Q249" s="218">
        <v>0</v>
      </c>
      <c r="R249" s="218">
        <f>Q249*H249</f>
        <v>0</v>
      </c>
      <c r="S249" s="218">
        <v>0</v>
      </c>
      <c r="T249" s="219">
        <f>S249*H249</f>
        <v>0</v>
      </c>
      <c r="AR249" s="25" t="s">
        <v>146</v>
      </c>
      <c r="AT249" s="25" t="s">
        <v>142</v>
      </c>
      <c r="AU249" s="25" t="s">
        <v>140</v>
      </c>
      <c r="AY249" s="25" t="s">
        <v>141</v>
      </c>
      <c r="BE249" s="207">
        <f>IF(N249="základní",J249,0)</f>
        <v>0</v>
      </c>
      <c r="BF249" s="207">
        <f>IF(N249="snížená",J249,0)</f>
        <v>0</v>
      </c>
      <c r="BG249" s="207">
        <f>IF(N249="zákl. přenesená",J249,0)</f>
        <v>0</v>
      </c>
      <c r="BH249" s="207">
        <f>IF(N249="sníž. přenesená",J249,0)</f>
        <v>0</v>
      </c>
      <c r="BI249" s="207">
        <f>IF(N249="nulová",J249,0)</f>
        <v>0</v>
      </c>
      <c r="BJ249" s="25" t="s">
        <v>78</v>
      </c>
      <c r="BK249" s="207">
        <f>ROUND(I249*H249,2)</f>
        <v>0</v>
      </c>
      <c r="BL249" s="25" t="s">
        <v>146</v>
      </c>
      <c r="BM249" s="25" t="s">
        <v>1346</v>
      </c>
    </row>
    <row r="250" spans="2:65" s="1" customFormat="1" ht="16.5" customHeight="1">
      <c r="B250" s="42"/>
      <c r="C250" s="195" t="s">
        <v>680</v>
      </c>
      <c r="D250" s="195" t="s">
        <v>142</v>
      </c>
      <c r="E250" s="196" t="s">
        <v>1347</v>
      </c>
      <c r="F250" s="197" t="s">
        <v>1348</v>
      </c>
      <c r="G250" s="198" t="s">
        <v>1073</v>
      </c>
      <c r="H250" s="199">
        <v>1</v>
      </c>
      <c r="I250" s="200"/>
      <c r="J250" s="201">
        <f>ROUND(I250*H250,2)</f>
        <v>0</v>
      </c>
      <c r="K250" s="197" t="s">
        <v>21</v>
      </c>
      <c r="L250" s="62"/>
      <c r="M250" s="202" t="s">
        <v>21</v>
      </c>
      <c r="N250" s="217" t="s">
        <v>42</v>
      </c>
      <c r="O250" s="43"/>
      <c r="P250" s="218">
        <f>O250*H250</f>
        <v>0</v>
      </c>
      <c r="Q250" s="218">
        <v>0</v>
      </c>
      <c r="R250" s="218">
        <f>Q250*H250</f>
        <v>0</v>
      </c>
      <c r="S250" s="218">
        <v>0</v>
      </c>
      <c r="T250" s="219">
        <f>S250*H250</f>
        <v>0</v>
      </c>
      <c r="AR250" s="25" t="s">
        <v>146</v>
      </c>
      <c r="AT250" s="25" t="s">
        <v>142</v>
      </c>
      <c r="AU250" s="25" t="s">
        <v>140</v>
      </c>
      <c r="AY250" s="25" t="s">
        <v>141</v>
      </c>
      <c r="BE250" s="207">
        <f>IF(N250="základní",J250,0)</f>
        <v>0</v>
      </c>
      <c r="BF250" s="207">
        <f>IF(N250="snížená",J250,0)</f>
        <v>0</v>
      </c>
      <c r="BG250" s="207">
        <f>IF(N250="zákl. přenesená",J250,0)</f>
        <v>0</v>
      </c>
      <c r="BH250" s="207">
        <f>IF(N250="sníž. přenesená",J250,0)</f>
        <v>0</v>
      </c>
      <c r="BI250" s="207">
        <f>IF(N250="nulová",J250,0)</f>
        <v>0</v>
      </c>
      <c r="BJ250" s="25" t="s">
        <v>78</v>
      </c>
      <c r="BK250" s="207">
        <f>ROUND(I250*H250,2)</f>
        <v>0</v>
      </c>
      <c r="BL250" s="25" t="s">
        <v>146</v>
      </c>
      <c r="BM250" s="25" t="s">
        <v>1349</v>
      </c>
    </row>
    <row r="251" spans="2:65" s="10" customFormat="1" ht="22.35" customHeight="1">
      <c r="B251" s="181"/>
      <c r="C251" s="182"/>
      <c r="D251" s="183" t="s">
        <v>70</v>
      </c>
      <c r="E251" s="215" t="s">
        <v>1350</v>
      </c>
      <c r="F251" s="215" t="s">
        <v>1351</v>
      </c>
      <c r="G251" s="182"/>
      <c r="H251" s="182"/>
      <c r="I251" s="185"/>
      <c r="J251" s="216">
        <f>BK251</f>
        <v>0</v>
      </c>
      <c r="K251" s="182"/>
      <c r="L251" s="187"/>
      <c r="M251" s="188"/>
      <c r="N251" s="189"/>
      <c r="O251" s="189"/>
      <c r="P251" s="190">
        <f>SUM(P252:P253)</f>
        <v>0</v>
      </c>
      <c r="Q251" s="189"/>
      <c r="R251" s="190">
        <f>SUM(R252:R253)</f>
        <v>0</v>
      </c>
      <c r="S251" s="189"/>
      <c r="T251" s="191">
        <f>SUM(T252:T253)</f>
        <v>0</v>
      </c>
      <c r="AR251" s="192" t="s">
        <v>78</v>
      </c>
      <c r="AT251" s="193" t="s">
        <v>70</v>
      </c>
      <c r="AU251" s="193" t="s">
        <v>80</v>
      </c>
      <c r="AY251" s="192" t="s">
        <v>141</v>
      </c>
      <c r="BK251" s="194">
        <f>SUM(BK252:BK253)</f>
        <v>0</v>
      </c>
    </row>
    <row r="252" spans="2:65" s="1" customFormat="1" ht="16.5" customHeight="1">
      <c r="B252" s="42"/>
      <c r="C252" s="195" t="s">
        <v>686</v>
      </c>
      <c r="D252" s="195" t="s">
        <v>142</v>
      </c>
      <c r="E252" s="196" t="s">
        <v>1352</v>
      </c>
      <c r="F252" s="197" t="s">
        <v>1353</v>
      </c>
      <c r="G252" s="198" t="s">
        <v>1203</v>
      </c>
      <c r="H252" s="199">
        <v>30</v>
      </c>
      <c r="I252" s="200"/>
      <c r="J252" s="201">
        <f>ROUND(I252*H252,2)</f>
        <v>0</v>
      </c>
      <c r="K252" s="197" t="s">
        <v>21</v>
      </c>
      <c r="L252" s="62"/>
      <c r="M252" s="202" t="s">
        <v>21</v>
      </c>
      <c r="N252" s="217" t="s">
        <v>42</v>
      </c>
      <c r="O252" s="43"/>
      <c r="P252" s="218">
        <f>O252*H252</f>
        <v>0</v>
      </c>
      <c r="Q252" s="218">
        <v>0</v>
      </c>
      <c r="R252" s="218">
        <f>Q252*H252</f>
        <v>0</v>
      </c>
      <c r="S252" s="218">
        <v>0</v>
      </c>
      <c r="T252" s="219">
        <f>S252*H252</f>
        <v>0</v>
      </c>
      <c r="AR252" s="25" t="s">
        <v>146</v>
      </c>
      <c r="AT252" s="25" t="s">
        <v>142</v>
      </c>
      <c r="AU252" s="25" t="s">
        <v>140</v>
      </c>
      <c r="AY252" s="25" t="s">
        <v>141</v>
      </c>
      <c r="BE252" s="207">
        <f>IF(N252="základní",J252,0)</f>
        <v>0</v>
      </c>
      <c r="BF252" s="207">
        <f>IF(N252="snížená",J252,0)</f>
        <v>0</v>
      </c>
      <c r="BG252" s="207">
        <f>IF(N252="zákl. přenesená",J252,0)</f>
        <v>0</v>
      </c>
      <c r="BH252" s="207">
        <f>IF(N252="sníž. přenesená",J252,0)</f>
        <v>0</v>
      </c>
      <c r="BI252" s="207">
        <f>IF(N252="nulová",J252,0)</f>
        <v>0</v>
      </c>
      <c r="BJ252" s="25" t="s">
        <v>78</v>
      </c>
      <c r="BK252" s="207">
        <f>ROUND(I252*H252,2)</f>
        <v>0</v>
      </c>
      <c r="BL252" s="25" t="s">
        <v>146</v>
      </c>
      <c r="BM252" s="25" t="s">
        <v>1354</v>
      </c>
    </row>
    <row r="253" spans="2:65" s="1" customFormat="1" ht="27">
      <c r="B253" s="42"/>
      <c r="C253" s="64"/>
      <c r="D253" s="222" t="s">
        <v>784</v>
      </c>
      <c r="E253" s="64"/>
      <c r="F253" s="277" t="s">
        <v>1355</v>
      </c>
      <c r="G253" s="64"/>
      <c r="H253" s="64"/>
      <c r="I253" s="166"/>
      <c r="J253" s="64"/>
      <c r="K253" s="64"/>
      <c r="L253" s="62"/>
      <c r="M253" s="278"/>
      <c r="N253" s="43"/>
      <c r="O253" s="43"/>
      <c r="P253" s="43"/>
      <c r="Q253" s="43"/>
      <c r="R253" s="43"/>
      <c r="S253" s="43"/>
      <c r="T253" s="79"/>
      <c r="AT253" s="25" t="s">
        <v>784</v>
      </c>
      <c r="AU253" s="25" t="s">
        <v>140</v>
      </c>
    </row>
    <row r="254" spans="2:65" s="10" customFormat="1" ht="22.35" customHeight="1">
      <c r="B254" s="181"/>
      <c r="C254" s="182"/>
      <c r="D254" s="183" t="s">
        <v>70</v>
      </c>
      <c r="E254" s="215" t="s">
        <v>1356</v>
      </c>
      <c r="F254" s="215" t="s">
        <v>1357</v>
      </c>
      <c r="G254" s="182"/>
      <c r="H254" s="182"/>
      <c r="I254" s="185"/>
      <c r="J254" s="216">
        <f>BK254</f>
        <v>0</v>
      </c>
      <c r="K254" s="182"/>
      <c r="L254" s="187"/>
      <c r="M254" s="188"/>
      <c r="N254" s="189"/>
      <c r="O254" s="189"/>
      <c r="P254" s="190">
        <f>SUM(P255:P257)</f>
        <v>0</v>
      </c>
      <c r="Q254" s="189"/>
      <c r="R254" s="190">
        <f>SUM(R255:R257)</f>
        <v>0</v>
      </c>
      <c r="S254" s="189"/>
      <c r="T254" s="191">
        <f>SUM(T255:T257)</f>
        <v>0</v>
      </c>
      <c r="AR254" s="192" t="s">
        <v>78</v>
      </c>
      <c r="AT254" s="193" t="s">
        <v>70</v>
      </c>
      <c r="AU254" s="193" t="s">
        <v>80</v>
      </c>
      <c r="AY254" s="192" t="s">
        <v>141</v>
      </c>
      <c r="BK254" s="194">
        <f>SUM(BK255:BK257)</f>
        <v>0</v>
      </c>
    </row>
    <row r="255" spans="2:65" s="1" customFormat="1" ht="16.5" customHeight="1">
      <c r="B255" s="42"/>
      <c r="C255" s="195" t="s">
        <v>691</v>
      </c>
      <c r="D255" s="195" t="s">
        <v>142</v>
      </c>
      <c r="E255" s="196" t="s">
        <v>1358</v>
      </c>
      <c r="F255" s="197" t="s">
        <v>1144</v>
      </c>
      <c r="G255" s="198" t="s">
        <v>1073</v>
      </c>
      <c r="H255" s="199">
        <v>1</v>
      </c>
      <c r="I255" s="200"/>
      <c r="J255" s="201">
        <f>ROUND(I255*H255,2)</f>
        <v>0</v>
      </c>
      <c r="K255" s="197" t="s">
        <v>21</v>
      </c>
      <c r="L255" s="62"/>
      <c r="M255" s="202" t="s">
        <v>21</v>
      </c>
      <c r="N255" s="217" t="s">
        <v>42</v>
      </c>
      <c r="O255" s="43"/>
      <c r="P255" s="218">
        <f>O255*H255</f>
        <v>0</v>
      </c>
      <c r="Q255" s="218">
        <v>0</v>
      </c>
      <c r="R255" s="218">
        <f>Q255*H255</f>
        <v>0</v>
      </c>
      <c r="S255" s="218">
        <v>0</v>
      </c>
      <c r="T255" s="219">
        <f>S255*H255</f>
        <v>0</v>
      </c>
      <c r="AR255" s="25" t="s">
        <v>146</v>
      </c>
      <c r="AT255" s="25" t="s">
        <v>142</v>
      </c>
      <c r="AU255" s="25" t="s">
        <v>140</v>
      </c>
      <c r="AY255" s="25" t="s">
        <v>141</v>
      </c>
      <c r="BE255" s="207">
        <f>IF(N255="základní",J255,0)</f>
        <v>0</v>
      </c>
      <c r="BF255" s="207">
        <f>IF(N255="snížená",J255,0)</f>
        <v>0</v>
      </c>
      <c r="BG255" s="207">
        <f>IF(N255="zákl. přenesená",J255,0)</f>
        <v>0</v>
      </c>
      <c r="BH255" s="207">
        <f>IF(N255="sníž. přenesená",J255,0)</f>
        <v>0</v>
      </c>
      <c r="BI255" s="207">
        <f>IF(N255="nulová",J255,0)</f>
        <v>0</v>
      </c>
      <c r="BJ255" s="25" t="s">
        <v>78</v>
      </c>
      <c r="BK255" s="207">
        <f>ROUND(I255*H255,2)</f>
        <v>0</v>
      </c>
      <c r="BL255" s="25" t="s">
        <v>146</v>
      </c>
      <c r="BM255" s="25" t="s">
        <v>1359</v>
      </c>
    </row>
    <row r="256" spans="2:65" s="1" customFormat="1" ht="16.5" customHeight="1">
      <c r="B256" s="42"/>
      <c r="C256" s="195" t="s">
        <v>696</v>
      </c>
      <c r="D256" s="195" t="s">
        <v>142</v>
      </c>
      <c r="E256" s="196" t="s">
        <v>1360</v>
      </c>
      <c r="F256" s="197" t="s">
        <v>1361</v>
      </c>
      <c r="G256" s="198" t="s">
        <v>1073</v>
      </c>
      <c r="H256" s="199">
        <v>1</v>
      </c>
      <c r="I256" s="200"/>
      <c r="J256" s="201">
        <f>ROUND(I256*H256,2)</f>
        <v>0</v>
      </c>
      <c r="K256" s="197" t="s">
        <v>21</v>
      </c>
      <c r="L256" s="62"/>
      <c r="M256" s="202" t="s">
        <v>21</v>
      </c>
      <c r="N256" s="217" t="s">
        <v>42</v>
      </c>
      <c r="O256" s="43"/>
      <c r="P256" s="218">
        <f>O256*H256</f>
        <v>0</v>
      </c>
      <c r="Q256" s="218">
        <v>0</v>
      </c>
      <c r="R256" s="218">
        <f>Q256*H256</f>
        <v>0</v>
      </c>
      <c r="S256" s="218">
        <v>0</v>
      </c>
      <c r="T256" s="219">
        <f>S256*H256</f>
        <v>0</v>
      </c>
      <c r="AR256" s="25" t="s">
        <v>146</v>
      </c>
      <c r="AT256" s="25" t="s">
        <v>142</v>
      </c>
      <c r="AU256" s="25" t="s">
        <v>140</v>
      </c>
      <c r="AY256" s="25" t="s">
        <v>141</v>
      </c>
      <c r="BE256" s="207">
        <f>IF(N256="základní",J256,0)</f>
        <v>0</v>
      </c>
      <c r="BF256" s="207">
        <f>IF(N256="snížená",J256,0)</f>
        <v>0</v>
      </c>
      <c r="BG256" s="207">
        <f>IF(N256="zákl. přenesená",J256,0)</f>
        <v>0</v>
      </c>
      <c r="BH256" s="207">
        <f>IF(N256="sníž. přenesená",J256,0)</f>
        <v>0</v>
      </c>
      <c r="BI256" s="207">
        <f>IF(N256="nulová",J256,0)</f>
        <v>0</v>
      </c>
      <c r="BJ256" s="25" t="s">
        <v>78</v>
      </c>
      <c r="BK256" s="207">
        <f>ROUND(I256*H256,2)</f>
        <v>0</v>
      </c>
      <c r="BL256" s="25" t="s">
        <v>146</v>
      </c>
      <c r="BM256" s="25" t="s">
        <v>1362</v>
      </c>
    </row>
    <row r="257" spans="2:65" s="1" customFormat="1" ht="16.5" customHeight="1">
      <c r="B257" s="42"/>
      <c r="C257" s="195" t="s">
        <v>700</v>
      </c>
      <c r="D257" s="195" t="s">
        <v>142</v>
      </c>
      <c r="E257" s="196" t="s">
        <v>1363</v>
      </c>
      <c r="F257" s="197" t="s">
        <v>1364</v>
      </c>
      <c r="G257" s="198" t="s">
        <v>1073</v>
      </c>
      <c r="H257" s="199">
        <v>1</v>
      </c>
      <c r="I257" s="200"/>
      <c r="J257" s="201">
        <f>ROUND(I257*H257,2)</f>
        <v>0</v>
      </c>
      <c r="K257" s="197" t="s">
        <v>21</v>
      </c>
      <c r="L257" s="62"/>
      <c r="M257" s="202" t="s">
        <v>21</v>
      </c>
      <c r="N257" s="203" t="s">
        <v>42</v>
      </c>
      <c r="O257" s="204"/>
      <c r="P257" s="205">
        <f>O257*H257</f>
        <v>0</v>
      </c>
      <c r="Q257" s="205">
        <v>0</v>
      </c>
      <c r="R257" s="205">
        <f>Q257*H257</f>
        <v>0</v>
      </c>
      <c r="S257" s="205">
        <v>0</v>
      </c>
      <c r="T257" s="206">
        <f>S257*H257</f>
        <v>0</v>
      </c>
      <c r="AR257" s="25" t="s">
        <v>146</v>
      </c>
      <c r="AT257" s="25" t="s">
        <v>142</v>
      </c>
      <c r="AU257" s="25" t="s">
        <v>140</v>
      </c>
      <c r="AY257" s="25" t="s">
        <v>141</v>
      </c>
      <c r="BE257" s="207">
        <f>IF(N257="základní",J257,0)</f>
        <v>0</v>
      </c>
      <c r="BF257" s="207">
        <f>IF(N257="snížená",J257,0)</f>
        <v>0</v>
      </c>
      <c r="BG257" s="207">
        <f>IF(N257="zákl. přenesená",J257,0)</f>
        <v>0</v>
      </c>
      <c r="BH257" s="207">
        <f>IF(N257="sníž. přenesená",J257,0)</f>
        <v>0</v>
      </c>
      <c r="BI257" s="207">
        <f>IF(N257="nulová",J257,0)</f>
        <v>0</v>
      </c>
      <c r="BJ257" s="25" t="s">
        <v>78</v>
      </c>
      <c r="BK257" s="207">
        <f>ROUND(I257*H257,2)</f>
        <v>0</v>
      </c>
      <c r="BL257" s="25" t="s">
        <v>146</v>
      </c>
      <c r="BM257" s="25" t="s">
        <v>1365</v>
      </c>
    </row>
    <row r="258" spans="2:65" s="1" customFormat="1" ht="6.95" customHeight="1">
      <c r="B258" s="57"/>
      <c r="C258" s="58"/>
      <c r="D258" s="58"/>
      <c r="E258" s="58"/>
      <c r="F258" s="58"/>
      <c r="G258" s="58"/>
      <c r="H258" s="58"/>
      <c r="I258" s="149"/>
      <c r="J258" s="58"/>
      <c r="K258" s="58"/>
      <c r="L258" s="62"/>
    </row>
  </sheetData>
  <sheetProtection algorithmName="SHA-512" hashValue="yKSRsWNtd0GKU9rq+D7W+1gpx9jY0wGbAq6YB2y0dl5Qud7kwdrVcdDfDbDPMxHz6MgnBD/3kagGNs/tlKnF+A==" saltValue="qAzZJy+HwWQ37UA90/CBbQOhhTKu13uU5vCZph6y7mcZY12RnAMmdf9EN+HEZt3bS23PJhfpEmg9Ug7o6aQCEQ==" spinCount="100000" sheet="1" objects="1" scenarios="1" formatColumns="0" formatRows="0" autoFilter="0"/>
  <autoFilter ref="C125:K257" xr:uid="{00000000-0009-0000-0000-000007000000}"/>
  <mergeCells count="13">
    <mergeCell ref="E118:H118"/>
    <mergeCell ref="G1:H1"/>
    <mergeCell ref="L2:V2"/>
    <mergeCell ref="E49:H49"/>
    <mergeCell ref="E51:H51"/>
    <mergeCell ref="J55:J56"/>
    <mergeCell ref="E114:H114"/>
    <mergeCell ref="E116:H116"/>
    <mergeCell ref="E7:H7"/>
    <mergeCell ref="E9:H9"/>
    <mergeCell ref="E11:H11"/>
    <mergeCell ref="E26:H26"/>
    <mergeCell ref="E47:H47"/>
  </mergeCells>
  <hyperlinks>
    <hyperlink ref="F1:G1" location="C2" display="1) Krycí list soupisu" xr:uid="{00000000-0004-0000-0700-000000000000}"/>
    <hyperlink ref="G1:H1" location="C58" display="2) Rekapitulace" xr:uid="{00000000-0004-0000-0700-000001000000}"/>
    <hyperlink ref="J1" location="C125" display="3) Soupis prací" xr:uid="{00000000-0004-0000-0700-000002000000}"/>
    <hyperlink ref="L1:V1" location="'Rekapitulace stavby'!C2" display="Rekapitulace stavby" xr:uid="{00000000-0004-0000-0700-000003000000}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BR92"/>
  <sheetViews>
    <sheetView showGridLines="0" workbookViewId="0">
      <pane ySplit="1" topLeftCell="A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21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2"/>
      <c r="B1" s="122"/>
      <c r="C1" s="122"/>
      <c r="D1" s="123" t="s">
        <v>1</v>
      </c>
      <c r="E1" s="122"/>
      <c r="F1" s="124" t="s">
        <v>108</v>
      </c>
      <c r="G1" s="405" t="s">
        <v>109</v>
      </c>
      <c r="H1" s="405"/>
      <c r="I1" s="125"/>
      <c r="J1" s="124" t="s">
        <v>110</v>
      </c>
      <c r="K1" s="123" t="s">
        <v>111</v>
      </c>
      <c r="L1" s="124" t="s">
        <v>112</v>
      </c>
      <c r="M1" s="124"/>
      <c r="N1" s="124"/>
      <c r="O1" s="124"/>
      <c r="P1" s="124"/>
      <c r="Q1" s="124"/>
      <c r="R1" s="124"/>
      <c r="S1" s="124"/>
      <c r="T1" s="124"/>
      <c r="U1" s="21"/>
      <c r="V1" s="21"/>
      <c r="W1" s="22"/>
      <c r="X1" s="22"/>
      <c r="Y1" s="22"/>
      <c r="Z1" s="22"/>
      <c r="AA1" s="22"/>
      <c r="AB1" s="22"/>
      <c r="AC1" s="22"/>
      <c r="AD1" s="22"/>
      <c r="AE1" s="22"/>
      <c r="AF1" s="22"/>
      <c r="AG1" s="22"/>
      <c r="AH1" s="22"/>
      <c r="AI1" s="22"/>
      <c r="AJ1" s="22"/>
      <c r="AK1" s="22"/>
      <c r="AL1" s="22"/>
      <c r="AM1" s="22"/>
      <c r="AN1" s="22"/>
      <c r="AO1" s="22"/>
      <c r="AP1" s="22"/>
      <c r="AQ1" s="22"/>
      <c r="AR1" s="22"/>
      <c r="AS1" s="22"/>
      <c r="AT1" s="22"/>
      <c r="AU1" s="22"/>
      <c r="AV1" s="22"/>
      <c r="AW1" s="22"/>
      <c r="AX1" s="22"/>
      <c r="AY1" s="22"/>
      <c r="AZ1" s="22"/>
      <c r="BA1" s="22"/>
      <c r="BB1" s="22"/>
      <c r="BC1" s="22"/>
      <c r="BD1" s="22"/>
      <c r="BE1" s="22"/>
      <c r="BF1" s="22"/>
      <c r="BG1" s="22"/>
      <c r="BH1" s="22"/>
      <c r="BI1" s="22"/>
      <c r="BJ1" s="22"/>
      <c r="BK1" s="22"/>
      <c r="BL1" s="22"/>
      <c r="BM1" s="22"/>
      <c r="BN1" s="22"/>
      <c r="BO1" s="22"/>
      <c r="BP1" s="22"/>
      <c r="BQ1" s="22"/>
      <c r="BR1" s="22"/>
    </row>
    <row r="2" spans="1:70" ht="36.950000000000003" customHeight="1">
      <c r="L2" s="362"/>
      <c r="M2" s="362"/>
      <c r="N2" s="362"/>
      <c r="O2" s="362"/>
      <c r="P2" s="362"/>
      <c r="Q2" s="362"/>
      <c r="R2" s="362"/>
      <c r="S2" s="362"/>
      <c r="T2" s="362"/>
      <c r="U2" s="362"/>
      <c r="V2" s="362"/>
      <c r="AT2" s="25" t="s">
        <v>107</v>
      </c>
    </row>
    <row r="3" spans="1:70" ht="6.95" customHeight="1">
      <c r="B3" s="26"/>
      <c r="C3" s="27"/>
      <c r="D3" s="27"/>
      <c r="E3" s="27"/>
      <c r="F3" s="27"/>
      <c r="G3" s="27"/>
      <c r="H3" s="27"/>
      <c r="I3" s="126"/>
      <c r="J3" s="27"/>
      <c r="K3" s="28"/>
      <c r="AT3" s="25" t="s">
        <v>80</v>
      </c>
    </row>
    <row r="4" spans="1:70" ht="36.950000000000003" customHeight="1">
      <c r="B4" s="29"/>
      <c r="C4" s="30"/>
      <c r="D4" s="31" t="s">
        <v>113</v>
      </c>
      <c r="E4" s="30"/>
      <c r="F4" s="30"/>
      <c r="G4" s="30"/>
      <c r="H4" s="30"/>
      <c r="I4" s="127"/>
      <c r="J4" s="30"/>
      <c r="K4" s="32"/>
      <c r="M4" s="33" t="s">
        <v>12</v>
      </c>
      <c r="AT4" s="25" t="s">
        <v>6</v>
      </c>
    </row>
    <row r="5" spans="1:70" ht="6.95" customHeight="1">
      <c r="B5" s="29"/>
      <c r="C5" s="30"/>
      <c r="D5" s="30"/>
      <c r="E5" s="30"/>
      <c r="F5" s="30"/>
      <c r="G5" s="30"/>
      <c r="H5" s="30"/>
      <c r="I5" s="127"/>
      <c r="J5" s="30"/>
      <c r="K5" s="32"/>
    </row>
    <row r="6" spans="1:70" ht="15">
      <c r="B6" s="29"/>
      <c r="C6" s="30"/>
      <c r="D6" s="38" t="s">
        <v>18</v>
      </c>
      <c r="E6" s="30"/>
      <c r="F6" s="30"/>
      <c r="G6" s="30"/>
      <c r="H6" s="30"/>
      <c r="I6" s="127"/>
      <c r="J6" s="30"/>
      <c r="K6" s="32"/>
    </row>
    <row r="7" spans="1:70" ht="16.5" customHeight="1">
      <c r="B7" s="29"/>
      <c r="C7" s="30"/>
      <c r="D7" s="30"/>
      <c r="E7" s="406" t="str">
        <f>'Rekapitulace stavby'!K6</f>
        <v>SOU Opravárenské - rekonstrukce havarijního stavu elektroinstalace v dílnách II.etapa</v>
      </c>
      <c r="F7" s="412"/>
      <c r="G7" s="412"/>
      <c r="H7" s="412"/>
      <c r="I7" s="127"/>
      <c r="J7" s="30"/>
      <c r="K7" s="32"/>
    </row>
    <row r="8" spans="1:70" ht="15">
      <c r="B8" s="29"/>
      <c r="C8" s="30"/>
      <c r="D8" s="38" t="s">
        <v>114</v>
      </c>
      <c r="E8" s="30"/>
      <c r="F8" s="30"/>
      <c r="G8" s="30"/>
      <c r="H8" s="30"/>
      <c r="I8" s="127"/>
      <c r="J8" s="30"/>
      <c r="K8" s="32"/>
    </row>
    <row r="9" spans="1:70" s="1" customFormat="1" ht="28.5" customHeight="1">
      <c r="B9" s="42"/>
      <c r="C9" s="43"/>
      <c r="D9" s="43"/>
      <c r="E9" s="406" t="s">
        <v>1031</v>
      </c>
      <c r="F9" s="407"/>
      <c r="G9" s="407"/>
      <c r="H9" s="407"/>
      <c r="I9" s="128"/>
      <c r="J9" s="43"/>
      <c r="K9" s="46"/>
    </row>
    <row r="10" spans="1:70" s="1" customFormat="1" ht="15">
      <c r="B10" s="42"/>
      <c r="C10" s="43"/>
      <c r="D10" s="38" t="s">
        <v>116</v>
      </c>
      <c r="E10" s="43"/>
      <c r="F10" s="43"/>
      <c r="G10" s="43"/>
      <c r="H10" s="43"/>
      <c r="I10" s="128"/>
      <c r="J10" s="43"/>
      <c r="K10" s="46"/>
    </row>
    <row r="11" spans="1:70" s="1" customFormat="1" ht="36.950000000000003" customHeight="1">
      <c r="B11" s="42"/>
      <c r="C11" s="43"/>
      <c r="D11" s="43"/>
      <c r="E11" s="408" t="s">
        <v>776</v>
      </c>
      <c r="F11" s="407"/>
      <c r="G11" s="407"/>
      <c r="H11" s="407"/>
      <c r="I11" s="128"/>
      <c r="J11" s="43"/>
      <c r="K11" s="46"/>
    </row>
    <row r="12" spans="1:70" s="1" customFormat="1">
      <c r="B12" s="42"/>
      <c r="C12" s="43"/>
      <c r="D12" s="43"/>
      <c r="E12" s="43"/>
      <c r="F12" s="43"/>
      <c r="G12" s="43"/>
      <c r="H12" s="43"/>
      <c r="I12" s="128"/>
      <c r="J12" s="43"/>
      <c r="K12" s="46"/>
    </row>
    <row r="13" spans="1:70" s="1" customFormat="1" ht="14.45" customHeight="1">
      <c r="B13" s="42"/>
      <c r="C13" s="43"/>
      <c r="D13" s="38" t="s">
        <v>20</v>
      </c>
      <c r="E13" s="43"/>
      <c r="F13" s="36" t="s">
        <v>21</v>
      </c>
      <c r="G13" s="43"/>
      <c r="H13" s="43"/>
      <c r="I13" s="129" t="s">
        <v>22</v>
      </c>
      <c r="J13" s="36" t="s">
        <v>21</v>
      </c>
      <c r="K13" s="46"/>
    </row>
    <row r="14" spans="1:70" s="1" customFormat="1" ht="14.45" customHeight="1">
      <c r="B14" s="42"/>
      <c r="C14" s="43"/>
      <c r="D14" s="38" t="s">
        <v>23</v>
      </c>
      <c r="E14" s="43"/>
      <c r="F14" s="36" t="s">
        <v>24</v>
      </c>
      <c r="G14" s="43"/>
      <c r="H14" s="43"/>
      <c r="I14" s="129" t="s">
        <v>25</v>
      </c>
      <c r="J14" s="130" t="str">
        <f>'Rekapitulace stavby'!AN8</f>
        <v>23. 3. 2018</v>
      </c>
      <c r="K14" s="46"/>
    </row>
    <row r="15" spans="1:70" s="1" customFormat="1" ht="10.9" customHeight="1">
      <c r="B15" s="42"/>
      <c r="C15" s="43"/>
      <c r="D15" s="43"/>
      <c r="E15" s="43"/>
      <c r="F15" s="43"/>
      <c r="G15" s="43"/>
      <c r="H15" s="43"/>
      <c r="I15" s="128"/>
      <c r="J15" s="43"/>
      <c r="K15" s="46"/>
    </row>
    <row r="16" spans="1:70" s="1" customFormat="1" ht="14.45" customHeight="1">
      <c r="B16" s="42"/>
      <c r="C16" s="43"/>
      <c r="D16" s="38" t="s">
        <v>27</v>
      </c>
      <c r="E16" s="43"/>
      <c r="F16" s="43"/>
      <c r="G16" s="43"/>
      <c r="H16" s="43"/>
      <c r="I16" s="129" t="s">
        <v>28</v>
      </c>
      <c r="J16" s="36" t="s">
        <v>21</v>
      </c>
      <c r="K16" s="46"/>
    </row>
    <row r="17" spans="2:11" s="1" customFormat="1" ht="18" customHeight="1">
      <c r="B17" s="42"/>
      <c r="C17" s="43"/>
      <c r="D17" s="43"/>
      <c r="E17" s="36" t="s">
        <v>29</v>
      </c>
      <c r="F17" s="43"/>
      <c r="G17" s="43"/>
      <c r="H17" s="43"/>
      <c r="I17" s="129" t="s">
        <v>30</v>
      </c>
      <c r="J17" s="36" t="s">
        <v>21</v>
      </c>
      <c r="K17" s="46"/>
    </row>
    <row r="18" spans="2:11" s="1" customFormat="1" ht="6.95" customHeight="1">
      <c r="B18" s="42"/>
      <c r="C18" s="43"/>
      <c r="D18" s="43"/>
      <c r="E18" s="43"/>
      <c r="F18" s="43"/>
      <c r="G18" s="43"/>
      <c r="H18" s="43"/>
      <c r="I18" s="128"/>
      <c r="J18" s="43"/>
      <c r="K18" s="46"/>
    </row>
    <row r="19" spans="2:11" s="1" customFormat="1" ht="14.45" customHeight="1">
      <c r="B19" s="42"/>
      <c r="C19" s="43"/>
      <c r="D19" s="38" t="s">
        <v>31</v>
      </c>
      <c r="E19" s="43"/>
      <c r="F19" s="43"/>
      <c r="G19" s="43"/>
      <c r="H19" s="43"/>
      <c r="I19" s="129" t="s">
        <v>28</v>
      </c>
      <c r="J19" s="36" t="str">
        <f>IF('Rekapitulace stavby'!AN13="Vyplň údaj","",IF('Rekapitulace stavby'!AN13="","",'Rekapitulace stavby'!AN13))</f>
        <v/>
      </c>
      <c r="K19" s="46"/>
    </row>
    <row r="20" spans="2:11" s="1" customFormat="1" ht="18" customHeight="1">
      <c r="B20" s="42"/>
      <c r="C20" s="43"/>
      <c r="D20" s="43"/>
      <c r="E20" s="36" t="str">
        <f>IF('Rekapitulace stavby'!E14="Vyplň údaj","",IF('Rekapitulace stavby'!E14="","",'Rekapitulace stavby'!E14))</f>
        <v/>
      </c>
      <c r="F20" s="43"/>
      <c r="G20" s="43"/>
      <c r="H20" s="43"/>
      <c r="I20" s="129" t="s">
        <v>30</v>
      </c>
      <c r="J20" s="36" t="str">
        <f>IF('Rekapitulace stavby'!AN14="Vyplň údaj","",IF('Rekapitulace stavby'!AN14="","",'Rekapitulace stavby'!AN14))</f>
        <v/>
      </c>
      <c r="K20" s="46"/>
    </row>
    <row r="21" spans="2:11" s="1" customFormat="1" ht="6.95" customHeight="1">
      <c r="B21" s="42"/>
      <c r="C21" s="43"/>
      <c r="D21" s="43"/>
      <c r="E21" s="43"/>
      <c r="F21" s="43"/>
      <c r="G21" s="43"/>
      <c r="H21" s="43"/>
      <c r="I21" s="128"/>
      <c r="J21" s="43"/>
      <c r="K21" s="46"/>
    </row>
    <row r="22" spans="2:11" s="1" customFormat="1" ht="14.45" customHeight="1">
      <c r="B22" s="42"/>
      <c r="C22" s="43"/>
      <c r="D22" s="38" t="s">
        <v>33</v>
      </c>
      <c r="E22" s="43"/>
      <c r="F22" s="43"/>
      <c r="G22" s="43"/>
      <c r="H22" s="43"/>
      <c r="I22" s="129" t="s">
        <v>28</v>
      </c>
      <c r="J22" s="36" t="str">
        <f>IF('Rekapitulace stavby'!AN16="","",'Rekapitulace stavby'!AN16)</f>
        <v/>
      </c>
      <c r="K22" s="46"/>
    </row>
    <row r="23" spans="2:11" s="1" customFormat="1" ht="18" customHeight="1">
      <c r="B23" s="42"/>
      <c r="C23" s="43"/>
      <c r="D23" s="43"/>
      <c r="E23" s="36" t="str">
        <f>IF('Rekapitulace stavby'!E17="","",'Rekapitulace stavby'!E17)</f>
        <v xml:space="preserve"> </v>
      </c>
      <c r="F23" s="43"/>
      <c r="G23" s="43"/>
      <c r="H23" s="43"/>
      <c r="I23" s="129" t="s">
        <v>30</v>
      </c>
      <c r="J23" s="36" t="str">
        <f>IF('Rekapitulace stavby'!AN17="","",'Rekapitulace stavby'!AN17)</f>
        <v/>
      </c>
      <c r="K23" s="46"/>
    </row>
    <row r="24" spans="2:11" s="1" customFormat="1" ht="6.95" customHeight="1">
      <c r="B24" s="42"/>
      <c r="C24" s="43"/>
      <c r="D24" s="43"/>
      <c r="E24" s="43"/>
      <c r="F24" s="43"/>
      <c r="G24" s="43"/>
      <c r="H24" s="43"/>
      <c r="I24" s="128"/>
      <c r="J24" s="43"/>
      <c r="K24" s="46"/>
    </row>
    <row r="25" spans="2:11" s="1" customFormat="1" ht="14.45" customHeight="1">
      <c r="B25" s="42"/>
      <c r="C25" s="43"/>
      <c r="D25" s="38" t="s">
        <v>36</v>
      </c>
      <c r="E25" s="43"/>
      <c r="F25" s="43"/>
      <c r="G25" s="43"/>
      <c r="H25" s="43"/>
      <c r="I25" s="128"/>
      <c r="J25" s="43"/>
      <c r="K25" s="46"/>
    </row>
    <row r="26" spans="2:11" s="7" customFormat="1" ht="16.5" customHeight="1">
      <c r="B26" s="131"/>
      <c r="C26" s="132"/>
      <c r="D26" s="132"/>
      <c r="E26" s="400" t="s">
        <v>21</v>
      </c>
      <c r="F26" s="400"/>
      <c r="G26" s="400"/>
      <c r="H26" s="400"/>
      <c r="I26" s="133"/>
      <c r="J26" s="132"/>
      <c r="K26" s="134"/>
    </row>
    <row r="27" spans="2:11" s="1" customFormat="1" ht="6.95" customHeight="1">
      <c r="B27" s="42"/>
      <c r="C27" s="43"/>
      <c r="D27" s="43"/>
      <c r="E27" s="43"/>
      <c r="F27" s="43"/>
      <c r="G27" s="43"/>
      <c r="H27" s="43"/>
      <c r="I27" s="128"/>
      <c r="J27" s="43"/>
      <c r="K27" s="46"/>
    </row>
    <row r="28" spans="2:11" s="1" customFormat="1" ht="6.95" customHeight="1">
      <c r="B28" s="42"/>
      <c r="C28" s="43"/>
      <c r="D28" s="86"/>
      <c r="E28" s="86"/>
      <c r="F28" s="86"/>
      <c r="G28" s="86"/>
      <c r="H28" s="86"/>
      <c r="I28" s="135"/>
      <c r="J28" s="86"/>
      <c r="K28" s="136"/>
    </row>
    <row r="29" spans="2:11" s="1" customFormat="1" ht="25.35" customHeight="1">
      <c r="B29" s="42"/>
      <c r="C29" s="43"/>
      <c r="D29" s="137" t="s">
        <v>37</v>
      </c>
      <c r="E29" s="43"/>
      <c r="F29" s="43"/>
      <c r="G29" s="43"/>
      <c r="H29" s="43"/>
      <c r="I29" s="128"/>
      <c r="J29" s="138">
        <f>ROUND(J83,2)</f>
        <v>0</v>
      </c>
      <c r="K29" s="46"/>
    </row>
    <row r="30" spans="2:11" s="1" customFormat="1" ht="6.95" customHeight="1">
      <c r="B30" s="42"/>
      <c r="C30" s="43"/>
      <c r="D30" s="86"/>
      <c r="E30" s="86"/>
      <c r="F30" s="86"/>
      <c r="G30" s="86"/>
      <c r="H30" s="86"/>
      <c r="I30" s="135"/>
      <c r="J30" s="86"/>
      <c r="K30" s="136"/>
    </row>
    <row r="31" spans="2:11" s="1" customFormat="1" ht="14.45" customHeight="1">
      <c r="B31" s="42"/>
      <c r="C31" s="43"/>
      <c r="D31" s="43"/>
      <c r="E31" s="43"/>
      <c r="F31" s="47" t="s">
        <v>39</v>
      </c>
      <c r="G31" s="43"/>
      <c r="H31" s="43"/>
      <c r="I31" s="139" t="s">
        <v>38</v>
      </c>
      <c r="J31" s="47" t="s">
        <v>40</v>
      </c>
      <c r="K31" s="46"/>
    </row>
    <row r="32" spans="2:11" s="1" customFormat="1" ht="14.45" customHeight="1">
      <c r="B32" s="42"/>
      <c r="C32" s="43"/>
      <c r="D32" s="50" t="s">
        <v>41</v>
      </c>
      <c r="E32" s="50" t="s">
        <v>42</v>
      </c>
      <c r="F32" s="140">
        <f>ROUND(SUM(BE83:BE91), 2)</f>
        <v>0</v>
      </c>
      <c r="G32" s="43"/>
      <c r="H32" s="43"/>
      <c r="I32" s="141">
        <v>0.21</v>
      </c>
      <c r="J32" s="140">
        <f>ROUND(ROUND((SUM(BE83:BE91)), 2)*I32, 2)</f>
        <v>0</v>
      </c>
      <c r="K32" s="46"/>
    </row>
    <row r="33" spans="2:11" s="1" customFormat="1" ht="14.45" customHeight="1">
      <c r="B33" s="42"/>
      <c r="C33" s="43"/>
      <c r="D33" s="43"/>
      <c r="E33" s="50" t="s">
        <v>43</v>
      </c>
      <c r="F33" s="140">
        <f>ROUND(SUM(BF83:BF91), 2)</f>
        <v>0</v>
      </c>
      <c r="G33" s="43"/>
      <c r="H33" s="43"/>
      <c r="I33" s="141">
        <v>0.15</v>
      </c>
      <c r="J33" s="140">
        <f>ROUND(ROUND((SUM(BF83:BF91)), 2)*I33, 2)</f>
        <v>0</v>
      </c>
      <c r="K33" s="46"/>
    </row>
    <row r="34" spans="2:11" s="1" customFormat="1" ht="14.45" hidden="1" customHeight="1">
      <c r="B34" s="42"/>
      <c r="C34" s="43"/>
      <c r="D34" s="43"/>
      <c r="E34" s="50" t="s">
        <v>44</v>
      </c>
      <c r="F34" s="140">
        <f>ROUND(SUM(BG83:BG91), 2)</f>
        <v>0</v>
      </c>
      <c r="G34" s="43"/>
      <c r="H34" s="43"/>
      <c r="I34" s="141">
        <v>0.21</v>
      </c>
      <c r="J34" s="140">
        <v>0</v>
      </c>
      <c r="K34" s="46"/>
    </row>
    <row r="35" spans="2:11" s="1" customFormat="1" ht="14.45" hidden="1" customHeight="1">
      <c r="B35" s="42"/>
      <c r="C35" s="43"/>
      <c r="D35" s="43"/>
      <c r="E35" s="50" t="s">
        <v>45</v>
      </c>
      <c r="F35" s="140">
        <f>ROUND(SUM(BH83:BH91), 2)</f>
        <v>0</v>
      </c>
      <c r="G35" s="43"/>
      <c r="H35" s="43"/>
      <c r="I35" s="141">
        <v>0.15</v>
      </c>
      <c r="J35" s="140">
        <v>0</v>
      </c>
      <c r="K35" s="46"/>
    </row>
    <row r="36" spans="2:11" s="1" customFormat="1" ht="14.45" hidden="1" customHeight="1">
      <c r="B36" s="42"/>
      <c r="C36" s="43"/>
      <c r="D36" s="43"/>
      <c r="E36" s="50" t="s">
        <v>46</v>
      </c>
      <c r="F36" s="140">
        <f>ROUND(SUM(BI83:BI91), 2)</f>
        <v>0</v>
      </c>
      <c r="G36" s="43"/>
      <c r="H36" s="43"/>
      <c r="I36" s="141">
        <v>0</v>
      </c>
      <c r="J36" s="140">
        <v>0</v>
      </c>
      <c r="K36" s="46"/>
    </row>
    <row r="37" spans="2:11" s="1" customFormat="1" ht="6.95" customHeight="1">
      <c r="B37" s="42"/>
      <c r="C37" s="43"/>
      <c r="D37" s="43"/>
      <c r="E37" s="43"/>
      <c r="F37" s="43"/>
      <c r="G37" s="43"/>
      <c r="H37" s="43"/>
      <c r="I37" s="128"/>
      <c r="J37" s="43"/>
      <c r="K37" s="46"/>
    </row>
    <row r="38" spans="2:11" s="1" customFormat="1" ht="25.35" customHeight="1">
      <c r="B38" s="42"/>
      <c r="C38" s="142"/>
      <c r="D38" s="143" t="s">
        <v>47</v>
      </c>
      <c r="E38" s="80"/>
      <c r="F38" s="80"/>
      <c r="G38" s="144" t="s">
        <v>48</v>
      </c>
      <c r="H38" s="145" t="s">
        <v>49</v>
      </c>
      <c r="I38" s="146"/>
      <c r="J38" s="147">
        <f>SUM(J29:J36)</f>
        <v>0</v>
      </c>
      <c r="K38" s="148"/>
    </row>
    <row r="39" spans="2:11" s="1" customFormat="1" ht="14.45" customHeight="1">
      <c r="B39" s="57"/>
      <c r="C39" s="58"/>
      <c r="D39" s="58"/>
      <c r="E39" s="58"/>
      <c r="F39" s="58"/>
      <c r="G39" s="58"/>
      <c r="H39" s="58"/>
      <c r="I39" s="149"/>
      <c r="J39" s="58"/>
      <c r="K39" s="59"/>
    </row>
    <row r="43" spans="2:11" s="1" customFormat="1" ht="6.95" customHeight="1">
      <c r="B43" s="150"/>
      <c r="C43" s="151"/>
      <c r="D43" s="151"/>
      <c r="E43" s="151"/>
      <c r="F43" s="151"/>
      <c r="G43" s="151"/>
      <c r="H43" s="151"/>
      <c r="I43" s="152"/>
      <c r="J43" s="151"/>
      <c r="K43" s="153"/>
    </row>
    <row r="44" spans="2:11" s="1" customFormat="1" ht="36.950000000000003" customHeight="1">
      <c r="B44" s="42"/>
      <c r="C44" s="31" t="s">
        <v>118</v>
      </c>
      <c r="D44" s="43"/>
      <c r="E44" s="43"/>
      <c r="F44" s="43"/>
      <c r="G44" s="43"/>
      <c r="H44" s="43"/>
      <c r="I44" s="128"/>
      <c r="J44" s="43"/>
      <c r="K44" s="46"/>
    </row>
    <row r="45" spans="2:11" s="1" customFormat="1" ht="6.95" customHeight="1">
      <c r="B45" s="42"/>
      <c r="C45" s="43"/>
      <c r="D45" s="43"/>
      <c r="E45" s="43"/>
      <c r="F45" s="43"/>
      <c r="G45" s="43"/>
      <c r="H45" s="43"/>
      <c r="I45" s="128"/>
      <c r="J45" s="43"/>
      <c r="K45" s="46"/>
    </row>
    <row r="46" spans="2:11" s="1" customFormat="1" ht="14.45" customHeight="1">
      <c r="B46" s="42"/>
      <c r="C46" s="38" t="s">
        <v>18</v>
      </c>
      <c r="D46" s="43"/>
      <c r="E46" s="43"/>
      <c r="F46" s="43"/>
      <c r="G46" s="43"/>
      <c r="H46" s="43"/>
      <c r="I46" s="128"/>
      <c r="J46" s="43"/>
      <c r="K46" s="46"/>
    </row>
    <row r="47" spans="2:11" s="1" customFormat="1" ht="16.5" customHeight="1">
      <c r="B47" s="42"/>
      <c r="C47" s="43"/>
      <c r="D47" s="43"/>
      <c r="E47" s="406" t="str">
        <f>E7</f>
        <v>SOU Opravárenské - rekonstrukce havarijního stavu elektroinstalace v dílnách II.etapa</v>
      </c>
      <c r="F47" s="412"/>
      <c r="G47" s="412"/>
      <c r="H47" s="412"/>
      <c r="I47" s="128"/>
      <c r="J47" s="43"/>
      <c r="K47" s="46"/>
    </row>
    <row r="48" spans="2:11" ht="15">
      <c r="B48" s="29"/>
      <c r="C48" s="38" t="s">
        <v>114</v>
      </c>
      <c r="D48" s="30"/>
      <c r="E48" s="30"/>
      <c r="F48" s="30"/>
      <c r="G48" s="30"/>
      <c r="H48" s="30"/>
      <c r="I48" s="127"/>
      <c r="J48" s="30"/>
      <c r="K48" s="32"/>
    </row>
    <row r="49" spans="2:47" s="1" customFormat="1" ht="28.5" customHeight="1">
      <c r="B49" s="42"/>
      <c r="C49" s="43"/>
      <c r="D49" s="43"/>
      <c r="E49" s="406" t="s">
        <v>1031</v>
      </c>
      <c r="F49" s="407"/>
      <c r="G49" s="407"/>
      <c r="H49" s="407"/>
      <c r="I49" s="128"/>
      <c r="J49" s="43"/>
      <c r="K49" s="46"/>
    </row>
    <row r="50" spans="2:47" s="1" customFormat="1" ht="14.45" customHeight="1">
      <c r="B50" s="42"/>
      <c r="C50" s="38" t="s">
        <v>116</v>
      </c>
      <c r="D50" s="43"/>
      <c r="E50" s="43"/>
      <c r="F50" s="43"/>
      <c r="G50" s="43"/>
      <c r="H50" s="43"/>
      <c r="I50" s="128"/>
      <c r="J50" s="43"/>
      <c r="K50" s="46"/>
    </row>
    <row r="51" spans="2:47" s="1" customFormat="1" ht="17.25" customHeight="1">
      <c r="B51" s="42"/>
      <c r="C51" s="43"/>
      <c r="D51" s="43"/>
      <c r="E51" s="408" t="str">
        <f>E11</f>
        <v>VRN - VEDLEJŠÍ ROZPOČTOVÉ NÁKLADY</v>
      </c>
      <c r="F51" s="407"/>
      <c r="G51" s="407"/>
      <c r="H51" s="407"/>
      <c r="I51" s="128"/>
      <c r="J51" s="43"/>
      <c r="K51" s="46"/>
    </row>
    <row r="52" spans="2:47" s="1" customFormat="1" ht="6.95" customHeight="1">
      <c r="B52" s="42"/>
      <c r="C52" s="43"/>
      <c r="D52" s="43"/>
      <c r="E52" s="43"/>
      <c r="F52" s="43"/>
      <c r="G52" s="43"/>
      <c r="H52" s="43"/>
      <c r="I52" s="128"/>
      <c r="J52" s="43"/>
      <c r="K52" s="46"/>
    </row>
    <row r="53" spans="2:47" s="1" customFormat="1" ht="18" customHeight="1">
      <c r="B53" s="42"/>
      <c r="C53" s="38" t="s">
        <v>23</v>
      </c>
      <c r="D53" s="43"/>
      <c r="E53" s="43"/>
      <c r="F53" s="36" t="str">
        <f>F14</f>
        <v>Králíky</v>
      </c>
      <c r="G53" s="43"/>
      <c r="H53" s="43"/>
      <c r="I53" s="129" t="s">
        <v>25</v>
      </c>
      <c r="J53" s="130" t="str">
        <f>IF(J14="","",J14)</f>
        <v>23. 3. 2018</v>
      </c>
      <c r="K53" s="46"/>
    </row>
    <row r="54" spans="2:47" s="1" customFormat="1" ht="6.95" customHeight="1">
      <c r="B54" s="42"/>
      <c r="C54" s="43"/>
      <c r="D54" s="43"/>
      <c r="E54" s="43"/>
      <c r="F54" s="43"/>
      <c r="G54" s="43"/>
      <c r="H54" s="43"/>
      <c r="I54" s="128"/>
      <c r="J54" s="43"/>
      <c r="K54" s="46"/>
    </row>
    <row r="55" spans="2:47" s="1" customFormat="1" ht="15">
      <c r="B55" s="42"/>
      <c r="C55" s="38" t="s">
        <v>27</v>
      </c>
      <c r="D55" s="43"/>
      <c r="E55" s="43"/>
      <c r="F55" s="36" t="str">
        <f>E17</f>
        <v>Pardubický kraj, Komenského nám. 125,   Pardubice</v>
      </c>
      <c r="G55" s="43"/>
      <c r="H55" s="43"/>
      <c r="I55" s="129" t="s">
        <v>33</v>
      </c>
      <c r="J55" s="400" t="str">
        <f>E23</f>
        <v xml:space="preserve"> </v>
      </c>
      <c r="K55" s="46"/>
    </row>
    <row r="56" spans="2:47" s="1" customFormat="1" ht="14.45" customHeight="1">
      <c r="B56" s="42"/>
      <c r="C56" s="38" t="s">
        <v>31</v>
      </c>
      <c r="D56" s="43"/>
      <c r="E56" s="43"/>
      <c r="F56" s="36" t="str">
        <f>IF(E20="","",E20)</f>
        <v/>
      </c>
      <c r="G56" s="43"/>
      <c r="H56" s="43"/>
      <c r="I56" s="128"/>
      <c r="J56" s="409"/>
      <c r="K56" s="46"/>
    </row>
    <row r="57" spans="2:47" s="1" customFormat="1" ht="10.35" customHeight="1">
      <c r="B57" s="42"/>
      <c r="C57" s="43"/>
      <c r="D57" s="43"/>
      <c r="E57" s="43"/>
      <c r="F57" s="43"/>
      <c r="G57" s="43"/>
      <c r="H57" s="43"/>
      <c r="I57" s="128"/>
      <c r="J57" s="43"/>
      <c r="K57" s="46"/>
    </row>
    <row r="58" spans="2:47" s="1" customFormat="1" ht="29.25" customHeight="1">
      <c r="B58" s="42"/>
      <c r="C58" s="154" t="s">
        <v>119</v>
      </c>
      <c r="D58" s="142"/>
      <c r="E58" s="142"/>
      <c r="F58" s="142"/>
      <c r="G58" s="142"/>
      <c r="H58" s="142"/>
      <c r="I58" s="155"/>
      <c r="J58" s="156" t="s">
        <v>120</v>
      </c>
      <c r="K58" s="157"/>
    </row>
    <row r="59" spans="2:47" s="1" customFormat="1" ht="10.35" customHeight="1">
      <c r="B59" s="42"/>
      <c r="C59" s="43"/>
      <c r="D59" s="43"/>
      <c r="E59" s="43"/>
      <c r="F59" s="43"/>
      <c r="G59" s="43"/>
      <c r="H59" s="43"/>
      <c r="I59" s="128"/>
      <c r="J59" s="43"/>
      <c r="K59" s="46"/>
    </row>
    <row r="60" spans="2:47" s="1" customFormat="1" ht="29.25" customHeight="1">
      <c r="B60" s="42"/>
      <c r="C60" s="158" t="s">
        <v>121</v>
      </c>
      <c r="D60" s="43"/>
      <c r="E60" s="43"/>
      <c r="F60" s="43"/>
      <c r="G60" s="43"/>
      <c r="H60" s="43"/>
      <c r="I60" s="128"/>
      <c r="J60" s="138">
        <f>J83</f>
        <v>0</v>
      </c>
      <c r="K60" s="46"/>
      <c r="AU60" s="25" t="s">
        <v>122</v>
      </c>
    </row>
    <row r="61" spans="2:47" s="8" customFormat="1" ht="24.95" customHeight="1">
      <c r="B61" s="159"/>
      <c r="C61" s="160"/>
      <c r="D61" s="161" t="s">
        <v>777</v>
      </c>
      <c r="E61" s="162"/>
      <c r="F61" s="162"/>
      <c r="G61" s="162"/>
      <c r="H61" s="162"/>
      <c r="I61" s="163"/>
      <c r="J61" s="164">
        <f>J84</f>
        <v>0</v>
      </c>
      <c r="K61" s="165"/>
    </row>
    <row r="62" spans="2:47" s="1" customFormat="1" ht="21.75" customHeight="1">
      <c r="B62" s="42"/>
      <c r="C62" s="43"/>
      <c r="D62" s="43"/>
      <c r="E62" s="43"/>
      <c r="F62" s="43"/>
      <c r="G62" s="43"/>
      <c r="H62" s="43"/>
      <c r="I62" s="128"/>
      <c r="J62" s="43"/>
      <c r="K62" s="46"/>
    </row>
    <row r="63" spans="2:47" s="1" customFormat="1" ht="6.95" customHeight="1">
      <c r="B63" s="57"/>
      <c r="C63" s="58"/>
      <c r="D63" s="58"/>
      <c r="E63" s="58"/>
      <c r="F63" s="58"/>
      <c r="G63" s="58"/>
      <c r="H63" s="58"/>
      <c r="I63" s="149"/>
      <c r="J63" s="58"/>
      <c r="K63" s="59"/>
    </row>
    <row r="67" spans="2:12" s="1" customFormat="1" ht="6.95" customHeight="1">
      <c r="B67" s="60"/>
      <c r="C67" s="61"/>
      <c r="D67" s="61"/>
      <c r="E67" s="61"/>
      <c r="F67" s="61"/>
      <c r="G67" s="61"/>
      <c r="H67" s="61"/>
      <c r="I67" s="152"/>
      <c r="J67" s="61"/>
      <c r="K67" s="61"/>
      <c r="L67" s="62"/>
    </row>
    <row r="68" spans="2:12" s="1" customFormat="1" ht="36.950000000000003" customHeight="1">
      <c r="B68" s="42"/>
      <c r="C68" s="63" t="s">
        <v>124</v>
      </c>
      <c r="D68" s="64"/>
      <c r="E68" s="64"/>
      <c r="F68" s="64"/>
      <c r="G68" s="64"/>
      <c r="H68" s="64"/>
      <c r="I68" s="166"/>
      <c r="J68" s="64"/>
      <c r="K68" s="64"/>
      <c r="L68" s="62"/>
    </row>
    <row r="69" spans="2:12" s="1" customFormat="1" ht="6.95" customHeight="1">
      <c r="B69" s="42"/>
      <c r="C69" s="64"/>
      <c r="D69" s="64"/>
      <c r="E69" s="64"/>
      <c r="F69" s="64"/>
      <c r="G69" s="64"/>
      <c r="H69" s="64"/>
      <c r="I69" s="166"/>
      <c r="J69" s="64"/>
      <c r="K69" s="64"/>
      <c r="L69" s="62"/>
    </row>
    <row r="70" spans="2:12" s="1" customFormat="1" ht="14.45" customHeight="1">
      <c r="B70" s="42"/>
      <c r="C70" s="66" t="s">
        <v>18</v>
      </c>
      <c r="D70" s="64"/>
      <c r="E70" s="64"/>
      <c r="F70" s="64"/>
      <c r="G70" s="64"/>
      <c r="H70" s="64"/>
      <c r="I70" s="166"/>
      <c r="J70" s="64"/>
      <c r="K70" s="64"/>
      <c r="L70" s="62"/>
    </row>
    <row r="71" spans="2:12" s="1" customFormat="1" ht="16.5" customHeight="1">
      <c r="B71" s="42"/>
      <c r="C71" s="64"/>
      <c r="D71" s="64"/>
      <c r="E71" s="410" t="str">
        <f>E7</f>
        <v>SOU Opravárenské - rekonstrukce havarijního stavu elektroinstalace v dílnách II.etapa</v>
      </c>
      <c r="F71" s="411"/>
      <c r="G71" s="411"/>
      <c r="H71" s="411"/>
      <c r="I71" s="166"/>
      <c r="J71" s="64"/>
      <c r="K71" s="64"/>
      <c r="L71" s="62"/>
    </row>
    <row r="72" spans="2:12" ht="15">
      <c r="B72" s="29"/>
      <c r="C72" s="66" t="s">
        <v>114</v>
      </c>
      <c r="D72" s="167"/>
      <c r="E72" s="167"/>
      <c r="F72" s="167"/>
      <c r="G72" s="167"/>
      <c r="H72" s="167"/>
      <c r="J72" s="167"/>
      <c r="K72" s="167"/>
      <c r="L72" s="168"/>
    </row>
    <row r="73" spans="2:12" s="1" customFormat="1" ht="28.5" customHeight="1">
      <c r="B73" s="42"/>
      <c r="C73" s="64"/>
      <c r="D73" s="64"/>
      <c r="E73" s="410" t="s">
        <v>1031</v>
      </c>
      <c r="F73" s="404"/>
      <c r="G73" s="404"/>
      <c r="H73" s="404"/>
      <c r="I73" s="166"/>
      <c r="J73" s="64"/>
      <c r="K73" s="64"/>
      <c r="L73" s="62"/>
    </row>
    <row r="74" spans="2:12" s="1" customFormat="1" ht="14.45" customHeight="1">
      <c r="B74" s="42"/>
      <c r="C74" s="66" t="s">
        <v>116</v>
      </c>
      <c r="D74" s="64"/>
      <c r="E74" s="64"/>
      <c r="F74" s="64"/>
      <c r="G74" s="64"/>
      <c r="H74" s="64"/>
      <c r="I74" s="166"/>
      <c r="J74" s="64"/>
      <c r="K74" s="64"/>
      <c r="L74" s="62"/>
    </row>
    <row r="75" spans="2:12" s="1" customFormat="1" ht="17.25" customHeight="1">
      <c r="B75" s="42"/>
      <c r="C75" s="64"/>
      <c r="D75" s="64"/>
      <c r="E75" s="372" t="str">
        <f>E11</f>
        <v>VRN - VEDLEJŠÍ ROZPOČTOVÉ NÁKLADY</v>
      </c>
      <c r="F75" s="404"/>
      <c r="G75" s="404"/>
      <c r="H75" s="404"/>
      <c r="I75" s="166"/>
      <c r="J75" s="64"/>
      <c r="K75" s="64"/>
      <c r="L75" s="62"/>
    </row>
    <row r="76" spans="2:12" s="1" customFormat="1" ht="6.95" customHeight="1">
      <c r="B76" s="42"/>
      <c r="C76" s="64"/>
      <c r="D76" s="64"/>
      <c r="E76" s="64"/>
      <c r="F76" s="64"/>
      <c r="G76" s="64"/>
      <c r="H76" s="64"/>
      <c r="I76" s="166"/>
      <c r="J76" s="64"/>
      <c r="K76" s="64"/>
      <c r="L76" s="62"/>
    </row>
    <row r="77" spans="2:12" s="1" customFormat="1" ht="18" customHeight="1">
      <c r="B77" s="42"/>
      <c r="C77" s="66" t="s">
        <v>23</v>
      </c>
      <c r="D77" s="64"/>
      <c r="E77" s="64"/>
      <c r="F77" s="169" t="str">
        <f>F14</f>
        <v>Králíky</v>
      </c>
      <c r="G77" s="64"/>
      <c r="H77" s="64"/>
      <c r="I77" s="170" t="s">
        <v>25</v>
      </c>
      <c r="J77" s="74" t="str">
        <f>IF(J14="","",J14)</f>
        <v>23. 3. 2018</v>
      </c>
      <c r="K77" s="64"/>
      <c r="L77" s="62"/>
    </row>
    <row r="78" spans="2:12" s="1" customFormat="1" ht="6.95" customHeight="1">
      <c r="B78" s="42"/>
      <c r="C78" s="64"/>
      <c r="D78" s="64"/>
      <c r="E78" s="64"/>
      <c r="F78" s="64"/>
      <c r="G78" s="64"/>
      <c r="H78" s="64"/>
      <c r="I78" s="166"/>
      <c r="J78" s="64"/>
      <c r="K78" s="64"/>
      <c r="L78" s="62"/>
    </row>
    <row r="79" spans="2:12" s="1" customFormat="1" ht="15">
      <c r="B79" s="42"/>
      <c r="C79" s="66" t="s">
        <v>27</v>
      </c>
      <c r="D79" s="64"/>
      <c r="E79" s="64"/>
      <c r="F79" s="169" t="str">
        <f>E17</f>
        <v>Pardubický kraj, Komenského nám. 125,   Pardubice</v>
      </c>
      <c r="G79" s="64"/>
      <c r="H79" s="64"/>
      <c r="I79" s="170" t="s">
        <v>33</v>
      </c>
      <c r="J79" s="169" t="str">
        <f>E23</f>
        <v xml:space="preserve"> </v>
      </c>
      <c r="K79" s="64"/>
      <c r="L79" s="62"/>
    </row>
    <row r="80" spans="2:12" s="1" customFormat="1" ht="14.45" customHeight="1">
      <c r="B80" s="42"/>
      <c r="C80" s="66" t="s">
        <v>31</v>
      </c>
      <c r="D80" s="64"/>
      <c r="E80" s="64"/>
      <c r="F80" s="169" t="str">
        <f>IF(E20="","",E20)</f>
        <v/>
      </c>
      <c r="G80" s="64"/>
      <c r="H80" s="64"/>
      <c r="I80" s="166"/>
      <c r="J80" s="64"/>
      <c r="K80" s="64"/>
      <c r="L80" s="62"/>
    </row>
    <row r="81" spans="2:65" s="1" customFormat="1" ht="10.35" customHeight="1">
      <c r="B81" s="42"/>
      <c r="C81" s="64"/>
      <c r="D81" s="64"/>
      <c r="E81" s="64"/>
      <c r="F81" s="64"/>
      <c r="G81" s="64"/>
      <c r="H81" s="64"/>
      <c r="I81" s="166"/>
      <c r="J81" s="64"/>
      <c r="K81" s="64"/>
      <c r="L81" s="62"/>
    </row>
    <row r="82" spans="2:65" s="9" customFormat="1" ht="29.25" customHeight="1">
      <c r="B82" s="171"/>
      <c r="C82" s="172" t="s">
        <v>125</v>
      </c>
      <c r="D82" s="173" t="s">
        <v>56</v>
      </c>
      <c r="E82" s="173" t="s">
        <v>52</v>
      </c>
      <c r="F82" s="173" t="s">
        <v>126</v>
      </c>
      <c r="G82" s="173" t="s">
        <v>127</v>
      </c>
      <c r="H82" s="173" t="s">
        <v>128</v>
      </c>
      <c r="I82" s="174" t="s">
        <v>129</v>
      </c>
      <c r="J82" s="173" t="s">
        <v>120</v>
      </c>
      <c r="K82" s="175" t="s">
        <v>130</v>
      </c>
      <c r="L82" s="176"/>
      <c r="M82" s="82" t="s">
        <v>131</v>
      </c>
      <c r="N82" s="83" t="s">
        <v>41</v>
      </c>
      <c r="O82" s="83" t="s">
        <v>132</v>
      </c>
      <c r="P82" s="83" t="s">
        <v>133</v>
      </c>
      <c r="Q82" s="83" t="s">
        <v>134</v>
      </c>
      <c r="R82" s="83" t="s">
        <v>135</v>
      </c>
      <c r="S82" s="83" t="s">
        <v>136</v>
      </c>
      <c r="T82" s="84" t="s">
        <v>137</v>
      </c>
    </row>
    <row r="83" spans="2:65" s="1" customFormat="1" ht="29.25" customHeight="1">
      <c r="B83" s="42"/>
      <c r="C83" s="88" t="s">
        <v>121</v>
      </c>
      <c r="D83" s="64"/>
      <c r="E83" s="64"/>
      <c r="F83" s="64"/>
      <c r="G83" s="64"/>
      <c r="H83" s="64"/>
      <c r="I83" s="166"/>
      <c r="J83" s="177">
        <f>BK83</f>
        <v>0</v>
      </c>
      <c r="K83" s="64"/>
      <c r="L83" s="62"/>
      <c r="M83" s="85"/>
      <c r="N83" s="86"/>
      <c r="O83" s="86"/>
      <c r="P83" s="178">
        <f>P84</f>
        <v>0</v>
      </c>
      <c r="Q83" s="86"/>
      <c r="R83" s="178">
        <f>R84</f>
        <v>0</v>
      </c>
      <c r="S83" s="86"/>
      <c r="T83" s="179">
        <f>T84</f>
        <v>0</v>
      </c>
      <c r="AT83" s="25" t="s">
        <v>70</v>
      </c>
      <c r="AU83" s="25" t="s">
        <v>122</v>
      </c>
      <c r="BK83" s="180">
        <f>BK84</f>
        <v>0</v>
      </c>
    </row>
    <row r="84" spans="2:65" s="10" customFormat="1" ht="37.35" customHeight="1">
      <c r="B84" s="181"/>
      <c r="C84" s="182"/>
      <c r="D84" s="183" t="s">
        <v>70</v>
      </c>
      <c r="E84" s="184" t="s">
        <v>89</v>
      </c>
      <c r="F84" s="184" t="s">
        <v>778</v>
      </c>
      <c r="G84" s="182"/>
      <c r="H84" s="182"/>
      <c r="I84" s="185"/>
      <c r="J84" s="186">
        <f>BK84</f>
        <v>0</v>
      </c>
      <c r="K84" s="182"/>
      <c r="L84" s="187"/>
      <c r="M84" s="188"/>
      <c r="N84" s="189"/>
      <c r="O84" s="189"/>
      <c r="P84" s="190">
        <f>SUM(P85:P91)</f>
        <v>0</v>
      </c>
      <c r="Q84" s="189"/>
      <c r="R84" s="190">
        <f>SUM(R85:R91)</f>
        <v>0</v>
      </c>
      <c r="S84" s="189"/>
      <c r="T84" s="191">
        <f>SUM(T85:T91)</f>
        <v>0</v>
      </c>
      <c r="AR84" s="192" t="s">
        <v>197</v>
      </c>
      <c r="AT84" s="193" t="s">
        <v>70</v>
      </c>
      <c r="AU84" s="193" t="s">
        <v>71</v>
      </c>
      <c r="AY84" s="192" t="s">
        <v>141</v>
      </c>
      <c r="BK84" s="194">
        <f>SUM(BK85:BK91)</f>
        <v>0</v>
      </c>
    </row>
    <row r="85" spans="2:65" s="1" customFormat="1" ht="16.5" customHeight="1">
      <c r="B85" s="42"/>
      <c r="C85" s="195" t="s">
        <v>78</v>
      </c>
      <c r="D85" s="195" t="s">
        <v>142</v>
      </c>
      <c r="E85" s="196" t="s">
        <v>786</v>
      </c>
      <c r="F85" s="197" t="s">
        <v>787</v>
      </c>
      <c r="G85" s="198" t="s">
        <v>781</v>
      </c>
      <c r="H85" s="199">
        <v>1</v>
      </c>
      <c r="I85" s="200"/>
      <c r="J85" s="201">
        <f>ROUND(I85*H85,2)</f>
        <v>0</v>
      </c>
      <c r="K85" s="197" t="s">
        <v>169</v>
      </c>
      <c r="L85" s="62"/>
      <c r="M85" s="202" t="s">
        <v>21</v>
      </c>
      <c r="N85" s="217" t="s">
        <v>42</v>
      </c>
      <c r="O85" s="43"/>
      <c r="P85" s="218">
        <f>O85*H85</f>
        <v>0</v>
      </c>
      <c r="Q85" s="218">
        <v>0</v>
      </c>
      <c r="R85" s="218">
        <f>Q85*H85</f>
        <v>0</v>
      </c>
      <c r="S85" s="218">
        <v>0</v>
      </c>
      <c r="T85" s="219">
        <f>S85*H85</f>
        <v>0</v>
      </c>
      <c r="AR85" s="25" t="s">
        <v>782</v>
      </c>
      <c r="AT85" s="25" t="s">
        <v>142</v>
      </c>
      <c r="AU85" s="25" t="s">
        <v>78</v>
      </c>
      <c r="AY85" s="25" t="s">
        <v>141</v>
      </c>
      <c r="BE85" s="207">
        <f>IF(N85="základní",J85,0)</f>
        <v>0</v>
      </c>
      <c r="BF85" s="207">
        <f>IF(N85="snížená",J85,0)</f>
        <v>0</v>
      </c>
      <c r="BG85" s="207">
        <f>IF(N85="zákl. přenesená",J85,0)</f>
        <v>0</v>
      </c>
      <c r="BH85" s="207">
        <f>IF(N85="sníž. přenesená",J85,0)</f>
        <v>0</v>
      </c>
      <c r="BI85" s="207">
        <f>IF(N85="nulová",J85,0)</f>
        <v>0</v>
      </c>
      <c r="BJ85" s="25" t="s">
        <v>78</v>
      </c>
      <c r="BK85" s="207">
        <f>ROUND(I85*H85,2)</f>
        <v>0</v>
      </c>
      <c r="BL85" s="25" t="s">
        <v>782</v>
      </c>
      <c r="BM85" s="25" t="s">
        <v>788</v>
      </c>
    </row>
    <row r="86" spans="2:65" s="1" customFormat="1" ht="27">
      <c r="B86" s="42"/>
      <c r="C86" s="64"/>
      <c r="D86" s="222" t="s">
        <v>784</v>
      </c>
      <c r="E86" s="64"/>
      <c r="F86" s="277" t="s">
        <v>789</v>
      </c>
      <c r="G86" s="64"/>
      <c r="H86" s="64"/>
      <c r="I86" s="166"/>
      <c r="J86" s="64"/>
      <c r="K86" s="64"/>
      <c r="L86" s="62"/>
      <c r="M86" s="278"/>
      <c r="N86" s="43"/>
      <c r="O86" s="43"/>
      <c r="P86" s="43"/>
      <c r="Q86" s="43"/>
      <c r="R86" s="43"/>
      <c r="S86" s="43"/>
      <c r="T86" s="79"/>
      <c r="AT86" s="25" t="s">
        <v>784</v>
      </c>
      <c r="AU86" s="25" t="s">
        <v>78</v>
      </c>
    </row>
    <row r="87" spans="2:65" s="1" customFormat="1" ht="16.5" customHeight="1">
      <c r="B87" s="42"/>
      <c r="C87" s="195" t="s">
        <v>80</v>
      </c>
      <c r="D87" s="195" t="s">
        <v>142</v>
      </c>
      <c r="E87" s="196" t="s">
        <v>1020</v>
      </c>
      <c r="F87" s="197" t="s">
        <v>1021</v>
      </c>
      <c r="G87" s="198" t="s">
        <v>781</v>
      </c>
      <c r="H87" s="199">
        <v>1</v>
      </c>
      <c r="I87" s="200"/>
      <c r="J87" s="201">
        <f>ROUND(I87*H87,2)</f>
        <v>0</v>
      </c>
      <c r="K87" s="197" t="s">
        <v>169</v>
      </c>
      <c r="L87" s="62"/>
      <c r="M87" s="202" t="s">
        <v>21</v>
      </c>
      <c r="N87" s="217" t="s">
        <v>42</v>
      </c>
      <c r="O87" s="43"/>
      <c r="P87" s="218">
        <f>O87*H87</f>
        <v>0</v>
      </c>
      <c r="Q87" s="218">
        <v>0</v>
      </c>
      <c r="R87" s="218">
        <f>Q87*H87</f>
        <v>0</v>
      </c>
      <c r="S87" s="218">
        <v>0</v>
      </c>
      <c r="T87" s="219">
        <f>S87*H87</f>
        <v>0</v>
      </c>
      <c r="AR87" s="25" t="s">
        <v>782</v>
      </c>
      <c r="AT87" s="25" t="s">
        <v>142</v>
      </c>
      <c r="AU87" s="25" t="s">
        <v>78</v>
      </c>
      <c r="AY87" s="25" t="s">
        <v>141</v>
      </c>
      <c r="BE87" s="207">
        <f>IF(N87="základní",J87,0)</f>
        <v>0</v>
      </c>
      <c r="BF87" s="207">
        <f>IF(N87="snížená",J87,0)</f>
        <v>0</v>
      </c>
      <c r="BG87" s="207">
        <f>IF(N87="zákl. přenesená",J87,0)</f>
        <v>0</v>
      </c>
      <c r="BH87" s="207">
        <f>IF(N87="sníž. přenesená",J87,0)</f>
        <v>0</v>
      </c>
      <c r="BI87" s="207">
        <f>IF(N87="nulová",J87,0)</f>
        <v>0</v>
      </c>
      <c r="BJ87" s="25" t="s">
        <v>78</v>
      </c>
      <c r="BK87" s="207">
        <f>ROUND(I87*H87,2)</f>
        <v>0</v>
      </c>
      <c r="BL87" s="25" t="s">
        <v>782</v>
      </c>
      <c r="BM87" s="25" t="s">
        <v>1022</v>
      </c>
    </row>
    <row r="88" spans="2:65" s="1" customFormat="1" ht="67.5">
      <c r="B88" s="42"/>
      <c r="C88" s="64"/>
      <c r="D88" s="222" t="s">
        <v>784</v>
      </c>
      <c r="E88" s="64"/>
      <c r="F88" s="277" t="s">
        <v>1023</v>
      </c>
      <c r="G88" s="64"/>
      <c r="H88" s="64"/>
      <c r="I88" s="166"/>
      <c r="J88" s="64"/>
      <c r="K88" s="64"/>
      <c r="L88" s="62"/>
      <c r="M88" s="278"/>
      <c r="N88" s="43"/>
      <c r="O88" s="43"/>
      <c r="P88" s="43"/>
      <c r="Q88" s="43"/>
      <c r="R88" s="43"/>
      <c r="S88" s="43"/>
      <c r="T88" s="79"/>
      <c r="AT88" s="25" t="s">
        <v>784</v>
      </c>
      <c r="AU88" s="25" t="s">
        <v>78</v>
      </c>
    </row>
    <row r="89" spans="2:65" s="1" customFormat="1" ht="16.5" customHeight="1">
      <c r="B89" s="42"/>
      <c r="C89" s="195" t="s">
        <v>140</v>
      </c>
      <c r="D89" s="195" t="s">
        <v>142</v>
      </c>
      <c r="E89" s="196" t="s">
        <v>790</v>
      </c>
      <c r="F89" s="197" t="s">
        <v>791</v>
      </c>
      <c r="G89" s="198" t="s">
        <v>781</v>
      </c>
      <c r="H89" s="199">
        <v>1</v>
      </c>
      <c r="I89" s="200"/>
      <c r="J89" s="201">
        <f>ROUND(I89*H89,2)</f>
        <v>0</v>
      </c>
      <c r="K89" s="197" t="s">
        <v>169</v>
      </c>
      <c r="L89" s="62"/>
      <c r="M89" s="202" t="s">
        <v>21</v>
      </c>
      <c r="N89" s="217" t="s">
        <v>42</v>
      </c>
      <c r="O89" s="43"/>
      <c r="P89" s="218">
        <f>O89*H89</f>
        <v>0</v>
      </c>
      <c r="Q89" s="218">
        <v>0</v>
      </c>
      <c r="R89" s="218">
        <f>Q89*H89</f>
        <v>0</v>
      </c>
      <c r="S89" s="218">
        <v>0</v>
      </c>
      <c r="T89" s="219">
        <f>S89*H89</f>
        <v>0</v>
      </c>
      <c r="AR89" s="25" t="s">
        <v>782</v>
      </c>
      <c r="AT89" s="25" t="s">
        <v>142</v>
      </c>
      <c r="AU89" s="25" t="s">
        <v>78</v>
      </c>
      <c r="AY89" s="25" t="s">
        <v>141</v>
      </c>
      <c r="BE89" s="207">
        <f>IF(N89="základní",J89,0)</f>
        <v>0</v>
      </c>
      <c r="BF89" s="207">
        <f>IF(N89="snížená",J89,0)</f>
        <v>0</v>
      </c>
      <c r="BG89" s="207">
        <f>IF(N89="zákl. přenesená",J89,0)</f>
        <v>0</v>
      </c>
      <c r="BH89" s="207">
        <f>IF(N89="sníž. přenesená",J89,0)</f>
        <v>0</v>
      </c>
      <c r="BI89" s="207">
        <f>IF(N89="nulová",J89,0)</f>
        <v>0</v>
      </c>
      <c r="BJ89" s="25" t="s">
        <v>78</v>
      </c>
      <c r="BK89" s="207">
        <f>ROUND(I89*H89,2)</f>
        <v>0</v>
      </c>
      <c r="BL89" s="25" t="s">
        <v>782</v>
      </c>
      <c r="BM89" s="25" t="s">
        <v>792</v>
      </c>
    </row>
    <row r="90" spans="2:65" s="1" customFormat="1" ht="54">
      <c r="B90" s="42"/>
      <c r="C90" s="64"/>
      <c r="D90" s="222" t="s">
        <v>784</v>
      </c>
      <c r="E90" s="64"/>
      <c r="F90" s="277" t="s">
        <v>793</v>
      </c>
      <c r="G90" s="64"/>
      <c r="H90" s="64"/>
      <c r="I90" s="166"/>
      <c r="J90" s="64"/>
      <c r="K90" s="64"/>
      <c r="L90" s="62"/>
      <c r="M90" s="278"/>
      <c r="N90" s="43"/>
      <c r="O90" s="43"/>
      <c r="P90" s="43"/>
      <c r="Q90" s="43"/>
      <c r="R90" s="43"/>
      <c r="S90" s="43"/>
      <c r="T90" s="79"/>
      <c r="AT90" s="25" t="s">
        <v>784</v>
      </c>
      <c r="AU90" s="25" t="s">
        <v>78</v>
      </c>
    </row>
    <row r="91" spans="2:65" s="1" customFormat="1" ht="16.5" customHeight="1">
      <c r="B91" s="42"/>
      <c r="C91" s="195" t="s">
        <v>170</v>
      </c>
      <c r="D91" s="195" t="s">
        <v>142</v>
      </c>
      <c r="E91" s="196" t="s">
        <v>1028</v>
      </c>
      <c r="F91" s="197" t="s">
        <v>1029</v>
      </c>
      <c r="G91" s="198" t="s">
        <v>781</v>
      </c>
      <c r="H91" s="199">
        <v>1</v>
      </c>
      <c r="I91" s="200"/>
      <c r="J91" s="201">
        <f>ROUND(I91*H91,2)</f>
        <v>0</v>
      </c>
      <c r="K91" s="197" t="s">
        <v>169</v>
      </c>
      <c r="L91" s="62"/>
      <c r="M91" s="202" t="s">
        <v>21</v>
      </c>
      <c r="N91" s="203" t="s">
        <v>42</v>
      </c>
      <c r="O91" s="204"/>
      <c r="P91" s="205">
        <f>O91*H91</f>
        <v>0</v>
      </c>
      <c r="Q91" s="205">
        <v>0</v>
      </c>
      <c r="R91" s="205">
        <f>Q91*H91</f>
        <v>0</v>
      </c>
      <c r="S91" s="205">
        <v>0</v>
      </c>
      <c r="T91" s="206">
        <f>S91*H91</f>
        <v>0</v>
      </c>
      <c r="AR91" s="25" t="s">
        <v>782</v>
      </c>
      <c r="AT91" s="25" t="s">
        <v>142</v>
      </c>
      <c r="AU91" s="25" t="s">
        <v>78</v>
      </c>
      <c r="AY91" s="25" t="s">
        <v>141</v>
      </c>
      <c r="BE91" s="207">
        <f>IF(N91="základní",J91,0)</f>
        <v>0</v>
      </c>
      <c r="BF91" s="207">
        <f>IF(N91="snížená",J91,0)</f>
        <v>0</v>
      </c>
      <c r="BG91" s="207">
        <f>IF(N91="zákl. přenesená",J91,0)</f>
        <v>0</v>
      </c>
      <c r="BH91" s="207">
        <f>IF(N91="sníž. přenesená",J91,0)</f>
        <v>0</v>
      </c>
      <c r="BI91" s="207">
        <f>IF(N91="nulová",J91,0)</f>
        <v>0</v>
      </c>
      <c r="BJ91" s="25" t="s">
        <v>78</v>
      </c>
      <c r="BK91" s="207">
        <f>ROUND(I91*H91,2)</f>
        <v>0</v>
      </c>
      <c r="BL91" s="25" t="s">
        <v>782</v>
      </c>
      <c r="BM91" s="25" t="s">
        <v>1030</v>
      </c>
    </row>
    <row r="92" spans="2:65" s="1" customFormat="1" ht="6.95" customHeight="1">
      <c r="B92" s="57"/>
      <c r="C92" s="58"/>
      <c r="D92" s="58"/>
      <c r="E92" s="58"/>
      <c r="F92" s="58"/>
      <c r="G92" s="58"/>
      <c r="H92" s="58"/>
      <c r="I92" s="149"/>
      <c r="J92" s="58"/>
      <c r="K92" s="58"/>
      <c r="L92" s="62"/>
    </row>
  </sheetData>
  <sheetProtection algorithmName="SHA-512" hashValue="SPouFENn6aeQF9ZCZnhNOJxrMTvUrhV0GTju5CmywyxmHw4YB8/Qj//FwLjtJX529yCvwrUpEojBw/4wcC747A==" saltValue="3wTeKMtGcB+vKQfFOGSzG9M2RVCntNEXMQGvEhgRVWyUjmXJQECtjOHwFR0/yF2ZEDdMKXxUx6CXy1tbuyeAeA==" spinCount="100000" sheet="1" objects="1" scenarios="1" formatColumns="0" formatRows="0" autoFilter="0"/>
  <autoFilter ref="C82:K91" xr:uid="{00000000-0009-0000-0000-000008000000}"/>
  <mergeCells count="13">
    <mergeCell ref="E75:H75"/>
    <mergeCell ref="G1:H1"/>
    <mergeCell ref="L2:V2"/>
    <mergeCell ref="E49:H49"/>
    <mergeCell ref="E51:H51"/>
    <mergeCell ref="J55:J56"/>
    <mergeCell ref="E71:H71"/>
    <mergeCell ref="E73:H73"/>
    <mergeCell ref="E7:H7"/>
    <mergeCell ref="E9:H9"/>
    <mergeCell ref="E11:H11"/>
    <mergeCell ref="E26:H26"/>
    <mergeCell ref="E47:H47"/>
  </mergeCells>
  <hyperlinks>
    <hyperlink ref="F1:G1" location="C2" display="1) Krycí list soupisu" xr:uid="{00000000-0004-0000-0800-000000000000}"/>
    <hyperlink ref="G1:H1" location="C58" display="2) Rekapitulace" xr:uid="{00000000-0004-0000-0800-000001000000}"/>
    <hyperlink ref="J1" location="C82" display="3) Soupis prací" xr:uid="{00000000-0004-0000-0800-000002000000}"/>
    <hyperlink ref="L1:V1" location="'Rekapitulace stavby'!C2" display="Rekapitulace stavby" xr:uid="{00000000-0004-0000-0800-000003000000}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10</vt:i4>
      </vt:variant>
      <vt:variant>
        <vt:lpstr>Pojmenované oblasti</vt:lpstr>
      </vt:variant>
      <vt:variant>
        <vt:i4>19</vt:i4>
      </vt:variant>
    </vt:vector>
  </HeadingPairs>
  <TitlesOfParts>
    <vt:vector size="29" baseType="lpstr">
      <vt:lpstr>Rekapitulace stavby</vt:lpstr>
      <vt:lpstr>ELEKTOINSTALACE - SILNOPR...</vt:lpstr>
      <vt:lpstr>SO - STAVEBNÍ ČÁST - OPRAVY</vt:lpstr>
      <vt:lpstr>VRN - VEDLEJŠÍ ROZPOČTOVÉ...</vt:lpstr>
      <vt:lpstr>ELEKTOINSTALACE - Elektro...</vt:lpstr>
      <vt:lpstr>ST - STAVEBNÍ PRÁCE PRO V...</vt:lpstr>
      <vt:lpstr>VRN - VEDLEJŠÍ ROZPOČTOVÉ..._01</vt:lpstr>
      <vt:lpstr>ELEKTROINSTALACE - Elektr...</vt:lpstr>
      <vt:lpstr>VRN - VEDLEJŠÍ ROZPOČTOVÉ..._02</vt:lpstr>
      <vt:lpstr>Pokyny pro vyplnění</vt:lpstr>
      <vt:lpstr>'ELEKTOINSTALACE - Elektro...'!Názvy_tisku</vt:lpstr>
      <vt:lpstr>'ELEKTOINSTALACE - SILNOPR...'!Názvy_tisku</vt:lpstr>
      <vt:lpstr>'ELEKTROINSTALACE - Elektr...'!Názvy_tisku</vt:lpstr>
      <vt:lpstr>'Rekapitulace stavby'!Názvy_tisku</vt:lpstr>
      <vt:lpstr>'SO - STAVEBNÍ ČÁST - OPRAVY'!Názvy_tisku</vt:lpstr>
      <vt:lpstr>'ST - STAVEBNÍ PRÁCE PRO V...'!Názvy_tisku</vt:lpstr>
      <vt:lpstr>'VRN - VEDLEJŠÍ ROZPOČTOVÉ...'!Názvy_tisku</vt:lpstr>
      <vt:lpstr>'VRN - VEDLEJŠÍ ROZPOČTOVÉ..._01'!Názvy_tisku</vt:lpstr>
      <vt:lpstr>'VRN - VEDLEJŠÍ ROZPOČTOVÉ..._02'!Názvy_tisku</vt:lpstr>
      <vt:lpstr>'ELEKTOINSTALACE - Elektro...'!Oblast_tisku</vt:lpstr>
      <vt:lpstr>'ELEKTOINSTALACE - SILNOPR...'!Oblast_tisku</vt:lpstr>
      <vt:lpstr>'ELEKTROINSTALACE - Elektr...'!Oblast_tisku</vt:lpstr>
      <vt:lpstr>'Pokyny pro vyplnění'!Oblast_tisku</vt:lpstr>
      <vt:lpstr>'Rekapitulace stavby'!Oblast_tisku</vt:lpstr>
      <vt:lpstr>'SO - STAVEBNÍ ČÁST - OPRAVY'!Oblast_tisku</vt:lpstr>
      <vt:lpstr>'ST - STAVEBNÍ PRÁCE PRO V...'!Oblast_tisku</vt:lpstr>
      <vt:lpstr>'VRN - VEDLEJŠÍ ROZPOČTOVÉ...'!Oblast_tisku</vt:lpstr>
      <vt:lpstr>'VRN - VEDLEJŠÍ ROZPOČTOVÉ..._01'!Oblast_tisku</vt:lpstr>
      <vt:lpstr>'VRN - VEDLEJŠÍ ROZPOČTOVÉ..._02'!Oblast_tisku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ST\STM</dc:creator>
  <cp:lastModifiedBy>STM</cp:lastModifiedBy>
  <dcterms:created xsi:type="dcterms:W3CDTF">2018-03-25T16:06:04Z</dcterms:created>
  <dcterms:modified xsi:type="dcterms:W3CDTF">2018-03-25T16:07:51Z</dcterms:modified>
</cp:coreProperties>
</file>